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230" windowHeight="8370" tabRatio="603"/>
  </bookViews>
  <sheets>
    <sheet name="SHELL" sheetId="2" r:id="rId1"/>
  </sheets>
  <calcPr calcId="124519"/>
</workbook>
</file>

<file path=xl/calcChain.xml><?xml version="1.0" encoding="utf-8"?>
<calcChain xmlns="http://schemas.openxmlformats.org/spreadsheetml/2006/main">
  <c r="M6" i="2"/>
  <c r="M5" l="1"/>
  <c r="M30" l="1"/>
  <c r="I30"/>
  <c r="M31" l="1"/>
  <c r="I31"/>
  <c r="M15" l="1"/>
  <c r="I15"/>
  <c r="I11" l="1"/>
  <c r="M11"/>
  <c r="I14" l="1"/>
  <c r="M46" l="1"/>
  <c r="M45"/>
  <c r="M41"/>
  <c r="I41"/>
  <c r="M38"/>
  <c r="I38"/>
  <c r="M40"/>
  <c r="I40"/>
  <c r="M39"/>
  <c r="I39"/>
  <c r="M37"/>
  <c r="I37"/>
  <c r="M42"/>
  <c r="I42"/>
  <c r="M36"/>
  <c r="I36"/>
  <c r="M35"/>
  <c r="I35"/>
  <c r="M34"/>
  <c r="I34"/>
  <c r="M33"/>
  <c r="I33"/>
  <c r="M32"/>
  <c r="I32"/>
  <c r="M27"/>
  <c r="I27"/>
  <c r="M28"/>
  <c r="I28"/>
  <c r="M24"/>
  <c r="I24"/>
  <c r="M25"/>
  <c r="I25"/>
  <c r="M22"/>
  <c r="I22"/>
  <c r="M29"/>
  <c r="I29"/>
  <c r="M21"/>
  <c r="I21"/>
  <c r="M19"/>
  <c r="I19"/>
  <c r="M17"/>
  <c r="I17"/>
  <c r="M18"/>
  <c r="I18"/>
  <c r="M14"/>
  <c r="M13"/>
  <c r="I13"/>
  <c r="M20"/>
  <c r="I20"/>
  <c r="M10"/>
  <c r="I10"/>
  <c r="M23"/>
  <c r="I23"/>
  <c r="M26"/>
  <c r="I26"/>
  <c r="M8"/>
  <c r="I8"/>
  <c r="M16"/>
  <c r="I16"/>
  <c r="M12"/>
  <c r="I12"/>
  <c r="M9"/>
  <c r="I9"/>
  <c r="M7"/>
  <c r="I7"/>
  <c r="I5"/>
  <c r="J6" s="1"/>
  <c r="J31" l="1"/>
  <c r="J30"/>
  <c r="J11"/>
  <c r="J15"/>
  <c r="J41"/>
  <c r="J9"/>
  <c r="J8"/>
  <c r="J18"/>
  <c r="J28"/>
  <c r="J7"/>
  <c r="J27"/>
  <c r="J5"/>
  <c r="J16"/>
  <c r="J17"/>
  <c r="J33"/>
  <c r="J37"/>
  <c r="J40"/>
  <c r="J12"/>
  <c r="J23"/>
  <c r="J29"/>
  <c r="J25"/>
  <c r="J36"/>
  <c r="J20"/>
  <c r="J13"/>
  <c r="J19"/>
  <c r="J32"/>
  <c r="J34"/>
  <c r="J39"/>
  <c r="J38"/>
  <c r="J26"/>
  <c r="J10"/>
  <c r="J14"/>
  <c r="J21"/>
  <c r="J22"/>
  <c r="J24"/>
  <c r="J35"/>
  <c r="J42"/>
</calcChain>
</file>

<file path=xl/sharedStrings.xml><?xml version="1.0" encoding="utf-8"?>
<sst xmlns="http://schemas.openxmlformats.org/spreadsheetml/2006/main" count="266" uniqueCount="138">
  <si>
    <t>NOTLAR:</t>
  </si>
  <si>
    <t>DÖVİZLER</t>
  </si>
  <si>
    <t>T.C. Merkez Bankası Efektif Satış Fiyatı</t>
  </si>
  <si>
    <t>7000
kcal/kg</t>
  </si>
  <si>
    <t>9562
kcal/kg</t>
  </si>
  <si>
    <t>860
kcal/kwh</t>
  </si>
  <si>
    <t>11000
kcal/kg</t>
  </si>
  <si>
    <t>11100
kcal/kg</t>
  </si>
  <si>
    <t>10256
kcal/kg</t>
  </si>
  <si>
    <t>8250
kcal/m³</t>
  </si>
  <si>
    <t>Yakıt
Çeşidi</t>
  </si>
  <si>
    <t>TL/kg</t>
  </si>
  <si>
    <t>TL/m³</t>
  </si>
  <si>
    <t>TL/kWh</t>
  </si>
  <si>
    <t>Yakıt 
Alt 
Isıl 
Değeri</t>
  </si>
  <si>
    <t>TL</t>
  </si>
  <si>
    <t>İlgili 
Şirket</t>
  </si>
  <si>
    <t>Avro</t>
  </si>
  <si>
    <r>
      <t xml:space="preserve">Türkiye
</t>
    </r>
    <r>
      <rPr>
        <b/>
        <sz val="12"/>
        <rFont val="Arial"/>
        <family val="2"/>
      </rPr>
      <t>BOTAŞ</t>
    </r>
  </si>
  <si>
    <r>
      <t>TL/m</t>
    </r>
    <r>
      <rPr>
        <vertAlign val="superscript"/>
        <sz val="11"/>
        <rFont val="Arial"/>
        <family val="2"/>
      </rPr>
      <t>3</t>
    </r>
  </si>
  <si>
    <r>
      <t xml:space="preserve">Ankara
</t>
    </r>
    <r>
      <rPr>
        <b/>
        <sz val="12"/>
        <rFont val="Arial"/>
        <family val="2"/>
      </rPr>
      <t>BAŞKENTGAZ</t>
    </r>
  </si>
  <si>
    <r>
      <t xml:space="preserve">Eskişehir
</t>
    </r>
    <r>
      <rPr>
        <b/>
        <sz val="12"/>
        <rFont val="Arial"/>
        <family val="2"/>
      </rPr>
      <t>ESGAZ</t>
    </r>
  </si>
  <si>
    <r>
      <t xml:space="preserve">İstanbul
</t>
    </r>
    <r>
      <rPr>
        <b/>
        <sz val="12"/>
        <rFont val="Arial"/>
        <family val="2"/>
      </rPr>
      <t>İGDAŞ</t>
    </r>
  </si>
  <si>
    <r>
      <t xml:space="preserve">Bursa
</t>
    </r>
    <r>
      <rPr>
        <b/>
        <sz val="12"/>
        <rFont val="Arial"/>
        <family val="2"/>
      </rPr>
      <t>BURSAGAZ</t>
    </r>
  </si>
  <si>
    <r>
      <t xml:space="preserve">İstanbul
</t>
    </r>
    <r>
      <rPr>
        <b/>
        <sz val="12"/>
        <rFont val="Arial"/>
        <family val="2"/>
      </rPr>
      <t>HAKAN KÖMÜR</t>
    </r>
  </si>
  <si>
    <r>
      <t>LNG</t>
    </r>
    <r>
      <rPr>
        <sz val="12"/>
        <rFont val="Arial"/>
        <family val="2"/>
      </rPr>
      <t xml:space="preserve"> - </t>
    </r>
    <r>
      <rPr>
        <b/>
        <sz val="12"/>
        <rFont val="Arial"/>
        <family val="2"/>
      </rPr>
      <t>Büyük</t>
    </r>
    <r>
      <rPr>
        <sz val="12"/>
        <rFont val="Arial"/>
        <family val="2"/>
      </rPr>
      <t xml:space="preserve"> Sanayi
Sıvılaştırılmış Doğalgaz</t>
    </r>
    <r>
      <rPr>
        <b/>
        <sz val="12"/>
        <rFont val="Arial"/>
        <family val="2"/>
      </rPr>
      <t xml:space="preserve"> </t>
    </r>
  </si>
  <si>
    <r>
      <t xml:space="preserve">İstanbul
</t>
    </r>
    <r>
      <rPr>
        <b/>
        <sz val="12"/>
        <rFont val="Arial"/>
        <family val="2"/>
      </rPr>
      <t>İPRAGAZ</t>
    </r>
  </si>
  <si>
    <r>
      <t>8250
kcal/m</t>
    </r>
    <r>
      <rPr>
        <vertAlign val="superscript"/>
        <sz val="13.5"/>
        <rFont val="Arial"/>
        <family val="2"/>
      </rPr>
      <t>3</t>
    </r>
  </si>
  <si>
    <r>
      <t xml:space="preserve">Fuel-oil No: 6 </t>
    </r>
    <r>
      <rPr>
        <sz val="12"/>
        <rFont val="Arial"/>
        <family val="2"/>
      </rPr>
      <t xml:space="preserve">
Kalorifer Yakıtı</t>
    </r>
  </si>
  <si>
    <r>
      <t xml:space="preserve">Elektrik 
</t>
    </r>
    <r>
      <rPr>
        <sz val="12"/>
        <rFont val="Arial"/>
        <family val="2"/>
      </rPr>
      <t>Sanayi</t>
    </r>
  </si>
  <si>
    <r>
      <t xml:space="preserve">Türkiye
</t>
    </r>
    <r>
      <rPr>
        <b/>
        <sz val="12"/>
        <rFont val="Arial"/>
        <family val="2"/>
      </rPr>
      <t>TEDAŞ</t>
    </r>
  </si>
  <si>
    <r>
      <t xml:space="preserve">Dökmegaz </t>
    </r>
    <r>
      <rPr>
        <sz val="12"/>
        <rFont val="Arial"/>
        <family val="2"/>
      </rPr>
      <t>LPG</t>
    </r>
    <r>
      <rPr>
        <b/>
        <sz val="12"/>
        <rFont val="Arial"/>
        <family val="2"/>
      </rPr>
      <t xml:space="preserve"> - Miks 
Büyük </t>
    </r>
    <r>
      <rPr>
        <sz val="12"/>
        <rFont val="Arial"/>
        <family val="2"/>
      </rPr>
      <t>Sanayi</t>
    </r>
  </si>
  <si>
    <r>
      <t xml:space="preserve">İstanbul
</t>
    </r>
    <r>
      <rPr>
        <b/>
        <sz val="12"/>
        <rFont val="Arial"/>
        <family val="2"/>
      </rPr>
      <t xml:space="preserve"> İPRAGAZ - AYGAZ</t>
    </r>
  </si>
  <si>
    <r>
      <t xml:space="preserve">İstanbul
</t>
    </r>
    <r>
      <rPr>
        <b/>
        <sz val="12"/>
        <rFont val="Arial"/>
        <family val="2"/>
      </rPr>
      <t>İPRAGAZ  - AYGAZ</t>
    </r>
  </si>
  <si>
    <r>
      <t xml:space="preserve">İstanbul
</t>
    </r>
    <r>
      <rPr>
        <b/>
        <sz val="12"/>
        <rFont val="Arial"/>
        <family val="2"/>
      </rPr>
      <t>İPRAGAZ - AYGAZ</t>
    </r>
  </si>
  <si>
    <r>
      <t xml:space="preserve">  LPG 45 kg 
 </t>
    </r>
    <r>
      <rPr>
        <sz val="12"/>
        <rFont val="Arial"/>
        <family val="2"/>
      </rPr>
      <t>Sanayi Tüpü</t>
    </r>
  </si>
  <si>
    <r>
      <t xml:space="preserve">Soma Kısrakdere
Manisa - </t>
    </r>
    <r>
      <rPr>
        <b/>
        <sz val="14"/>
        <rFont val="NewsGoth Cn BT"/>
        <family val="2"/>
      </rPr>
      <t>ELİ</t>
    </r>
  </si>
  <si>
    <r>
      <t>Yerli Linyit 10-18 mm</t>
    </r>
    <r>
      <rPr>
        <sz val="12"/>
        <rFont val="Arial"/>
        <family val="2"/>
      </rPr>
      <t xml:space="preserve">
Yıkanmış Fındık - Torba</t>
    </r>
  </si>
  <si>
    <r>
      <t>Yerli Linyit 0,5-10 mm</t>
    </r>
    <r>
      <rPr>
        <sz val="12"/>
        <rFont val="Arial"/>
        <family val="2"/>
      </rPr>
      <t xml:space="preserve">
Yıkanmış Açık - </t>
    </r>
    <r>
      <rPr>
        <b/>
        <sz val="12"/>
        <rFont val="Arial"/>
        <family val="2"/>
      </rPr>
      <t>Toz</t>
    </r>
  </si>
  <si>
    <r>
      <t xml:space="preserve">Dökmegaz </t>
    </r>
    <r>
      <rPr>
        <sz val="12"/>
        <rFont val="Arial"/>
        <family val="2"/>
      </rPr>
      <t xml:space="preserve">LPG </t>
    </r>
    <r>
      <rPr>
        <b/>
        <sz val="12"/>
        <rFont val="Arial"/>
        <family val="2"/>
      </rPr>
      <t xml:space="preserve">- Miks 
</t>
    </r>
    <r>
      <rPr>
        <sz val="12"/>
        <rFont val="Arial"/>
        <family val="2"/>
      </rPr>
      <t xml:space="preserve"> </t>
    </r>
    <r>
      <rPr>
        <b/>
        <sz val="12"/>
        <rFont val="Arial"/>
        <family val="2"/>
      </rPr>
      <t xml:space="preserve">Sanayi </t>
    </r>
    <r>
      <rPr>
        <sz val="12"/>
        <rFont val="Arial"/>
        <family val="2"/>
      </rPr>
      <t xml:space="preserve"> </t>
    </r>
  </si>
  <si>
    <r>
      <t xml:space="preserve">Motorin 
</t>
    </r>
    <r>
      <rPr>
        <sz val="12"/>
        <rFont val="Arial"/>
        <family val="2"/>
      </rPr>
      <t>(VP Diesel)</t>
    </r>
  </si>
  <si>
    <r>
      <t>Dökmegaz</t>
    </r>
    <r>
      <rPr>
        <sz val="12"/>
        <rFont val="Arial"/>
        <family val="2"/>
      </rPr>
      <t xml:space="preserve"> LPG - </t>
    </r>
    <r>
      <rPr>
        <b/>
        <sz val="12"/>
        <rFont val="Arial"/>
        <family val="2"/>
      </rPr>
      <t>Propan</t>
    </r>
    <r>
      <rPr>
        <sz val="12"/>
        <rFont val="Arial"/>
        <family val="2"/>
      </rPr>
      <t xml:space="preserve">
</t>
    </r>
    <r>
      <rPr>
        <b/>
        <sz val="12"/>
        <rFont val="Arial"/>
        <family val="2"/>
      </rPr>
      <t>Sanayi</t>
    </r>
  </si>
  <si>
    <r>
      <t xml:space="preserve">LNG </t>
    </r>
    <r>
      <rPr>
        <sz val="12"/>
        <rFont val="Arial"/>
        <family val="2"/>
      </rPr>
      <t xml:space="preserve">- </t>
    </r>
    <r>
      <rPr>
        <b/>
        <sz val="12"/>
        <rFont val="Arial"/>
        <family val="2"/>
      </rPr>
      <t xml:space="preserve">Orta </t>
    </r>
    <r>
      <rPr>
        <sz val="12"/>
        <rFont val="Arial"/>
        <family val="2"/>
      </rPr>
      <t xml:space="preserve">Sanayi
Sıvılaştırılmış Doğalgaz </t>
    </r>
  </si>
  <si>
    <r>
      <t xml:space="preserve">İthal Sibirya </t>
    </r>
    <r>
      <rPr>
        <sz val="12"/>
        <rFont val="Arial"/>
        <family val="2"/>
      </rPr>
      <t xml:space="preserve">Kömürü
</t>
    </r>
    <r>
      <rPr>
        <b/>
        <sz val="12"/>
        <rFont val="Arial"/>
        <family val="2"/>
      </rPr>
      <t xml:space="preserve">Ceviz </t>
    </r>
    <r>
      <rPr>
        <sz val="12"/>
        <rFont val="Arial"/>
        <family val="2"/>
      </rPr>
      <t>tipi</t>
    </r>
  </si>
  <si>
    <r>
      <t>TL/m</t>
    </r>
    <r>
      <rPr>
        <vertAlign val="superscript"/>
        <sz val="12"/>
        <rFont val="Arial"/>
        <family val="2"/>
        <charset val="162"/>
      </rPr>
      <t>3</t>
    </r>
  </si>
  <si>
    <t>4932
kcal/kg</t>
  </si>
  <si>
    <t>4724
kcal/kg</t>
  </si>
  <si>
    <t>ABD Doları</t>
  </si>
  <si>
    <r>
      <t xml:space="preserve">Soma Kısrakdere
Manisa - </t>
    </r>
    <r>
      <rPr>
        <b/>
        <sz val="12"/>
        <rFont val="NewsGoth Cn BT"/>
        <charset val="162"/>
      </rPr>
      <t>ELİ</t>
    </r>
  </si>
  <si>
    <r>
      <t xml:space="preserve">Yıllık 
</t>
    </r>
    <r>
      <rPr>
        <b/>
        <sz val="13"/>
        <rFont val="Arial"/>
        <family val="2"/>
        <charset val="162"/>
      </rPr>
      <t>Değişim</t>
    </r>
    <r>
      <rPr>
        <sz val="13"/>
        <rFont val="Arial"/>
        <family val="2"/>
        <charset val="162"/>
      </rPr>
      <t xml:space="preserve"> Oranı</t>
    </r>
  </si>
  <si>
    <r>
      <t>SANAYİDE</t>
    </r>
    <r>
      <rPr>
        <sz val="22"/>
        <rFont val="Arial"/>
        <family val="2"/>
        <charset val="162"/>
      </rPr>
      <t xml:space="preserve"> </t>
    </r>
    <r>
      <rPr>
        <sz val="16"/>
        <rFont val="Arial"/>
        <family val="2"/>
        <charset val="162"/>
      </rPr>
      <t xml:space="preserve">1000 kcal ısı ihtiyacı için gerekli olan </t>
    </r>
    <r>
      <rPr>
        <b/>
        <sz val="16"/>
        <rFont val="Arial"/>
        <family val="2"/>
        <charset val="162"/>
      </rPr>
      <t>ÇEŞİTLİ YAKITLAR</t>
    </r>
    <r>
      <rPr>
        <sz val="16"/>
        <rFont val="Arial"/>
        <family val="2"/>
        <charset val="162"/>
      </rPr>
      <t xml:space="preserve"> için </t>
    </r>
    <r>
      <rPr>
        <b/>
        <sz val="16"/>
        <rFont val="Arial"/>
        <family val="2"/>
        <charset val="162"/>
      </rPr>
      <t>MALİYET KARŞILAŞTIRMA</t>
    </r>
    <r>
      <rPr>
        <sz val="16"/>
        <rFont val="Arial"/>
        <family val="2"/>
        <charset val="162"/>
      </rPr>
      <t xml:space="preserve"> TABLOSU</t>
    </r>
  </si>
  <si>
    <r>
      <t xml:space="preserve">İzmit
</t>
    </r>
    <r>
      <rPr>
        <b/>
        <sz val="12"/>
        <rFont val="Arial"/>
        <family val="2"/>
      </rPr>
      <t>İZGAZ ENGIE</t>
    </r>
  </si>
  <si>
    <r>
      <t>İstanbul Avrupa Yakası</t>
    </r>
    <r>
      <rPr>
        <b/>
        <sz val="14"/>
        <rFont val="Arial"/>
        <family val="2"/>
      </rPr>
      <t xml:space="preserve">
</t>
    </r>
    <r>
      <rPr>
        <b/>
        <sz val="12"/>
        <rFont val="Arial"/>
        <family val="2"/>
        <charset val="162"/>
      </rPr>
      <t>SHELL TÜRKİYE</t>
    </r>
  </si>
  <si>
    <t>TESİSAT DERGİSİ - B2B MEDYA - TEKNİK SEKTÖR YAYINCILIĞI</t>
  </si>
  <si>
    <t>Ortalama 
İşletme 
Verim 
Değeri</t>
  </si>
  <si>
    <t>En 
Ucuza 
Göre 
Yakıt 
Maliyeti 
İndeksi</t>
  </si>
  <si>
    <t>Sıra No</t>
  </si>
  <si>
    <r>
      <rPr>
        <b/>
        <sz val="11"/>
        <rFont val="Arial"/>
        <family val="2"/>
        <charset val="162"/>
      </rPr>
      <t>4.</t>
    </r>
    <r>
      <rPr>
        <sz val="11"/>
        <rFont val="Arial"/>
        <family val="2"/>
      </rPr>
      <t xml:space="preserve"> </t>
    </r>
    <r>
      <rPr>
        <b/>
        <sz val="11"/>
        <rFont val="Arial"/>
        <family val="2"/>
        <charset val="162"/>
      </rPr>
      <t xml:space="preserve">Doğalgaz </t>
    </r>
    <r>
      <rPr>
        <sz val="11"/>
        <rFont val="Arial"/>
        <family val="2"/>
      </rPr>
      <t>müşterilerinin birim fiyatları</t>
    </r>
    <r>
      <rPr>
        <b/>
        <sz val="11"/>
        <rFont val="Arial"/>
        <family val="2"/>
        <charset val="162"/>
      </rPr>
      <t xml:space="preserve"> EPDK</t>
    </r>
    <r>
      <rPr>
        <sz val="11"/>
        <rFont val="Arial"/>
        <family val="2"/>
      </rPr>
      <t>'nın 28.12.2011 tarih ve 3600 no'lu kurul kararı ile 2012 yılı boyunca yıllık 300.000 m</t>
    </r>
    <r>
      <rPr>
        <vertAlign val="superscript"/>
        <sz val="11"/>
        <rFont val="Arial"/>
        <family val="2"/>
      </rPr>
      <t>3</t>
    </r>
    <r>
      <rPr>
        <sz val="11"/>
        <rFont val="Arial"/>
        <family val="2"/>
      </rPr>
      <t xml:space="preserve"> gaz kullanımının üstünde kullananlar için olup, Serbest Tüketici Olmayanların birim fiyatları ise konut ve ticari işyerlerinde kullananlar ile aynıdır.</t>
    </r>
    <r>
      <rPr>
        <b/>
        <sz val="11"/>
        <rFont val="Arial"/>
        <family val="2"/>
        <charset val="162"/>
      </rPr>
      <t xml:space="preserve"> İGDAŞ</t>
    </r>
    <r>
      <rPr>
        <sz val="11"/>
        <rFont val="Arial"/>
        <family val="2"/>
      </rPr>
      <t xml:space="preserve">'ın ve </t>
    </r>
    <r>
      <rPr>
        <b/>
        <sz val="11"/>
        <rFont val="Arial"/>
        <family val="2"/>
        <charset val="162"/>
      </rPr>
      <t>BAŞKENTGAZ</t>
    </r>
    <r>
      <rPr>
        <sz val="11"/>
        <rFont val="Arial"/>
        <family val="2"/>
      </rPr>
      <t>'ın 01 Şubat 2012  tarihinde yayınlanan Serbest Tüketici Olan doğalgaz kullanıcılarının birim fiyatları Doğalgaz Piyasası Tarifeler Yönetmeliği'nin Geçici 6. Maddesi hükmü çerçevesinde belirlenen tarifeye göre olup, Serbest Tüketici Olmayanların birim fiyatları ise konut ve ticari işyerlerinde kullananlar ile aynıdır. Bu iki kademeli (300.000-800.000 m</t>
    </r>
    <r>
      <rPr>
        <vertAlign val="superscript"/>
        <sz val="11"/>
        <rFont val="Arial"/>
        <family val="2"/>
        <charset val="162"/>
      </rPr>
      <t>3</t>
    </r>
    <r>
      <rPr>
        <sz val="11"/>
        <rFont val="Arial"/>
        <family val="2"/>
      </rPr>
      <t>/yıl arası ve 800.000 m</t>
    </r>
    <r>
      <rPr>
        <vertAlign val="superscript"/>
        <sz val="11"/>
        <rFont val="Arial"/>
        <family val="2"/>
        <charset val="162"/>
      </rPr>
      <t>3</t>
    </r>
    <r>
      <rPr>
        <sz val="11"/>
        <rFont val="Arial"/>
        <family val="2"/>
      </rPr>
      <t xml:space="preserve">/yıl üstü) serbest tüketici fiyatı </t>
    </r>
    <r>
      <rPr>
        <b/>
        <sz val="11"/>
        <rFont val="Arial"/>
        <family val="2"/>
        <charset val="162"/>
      </rPr>
      <t>İGDAŞ</t>
    </r>
    <r>
      <rPr>
        <sz val="11"/>
        <rFont val="Arial"/>
        <family val="2"/>
      </rPr>
      <t xml:space="preserve">'ın ve  </t>
    </r>
    <r>
      <rPr>
        <b/>
        <sz val="11"/>
        <rFont val="Arial"/>
        <family val="2"/>
        <charset val="162"/>
      </rPr>
      <t>BAŞKENTGAZ</t>
    </r>
    <r>
      <rPr>
        <sz val="11"/>
        <rFont val="Arial"/>
        <family val="2"/>
      </rPr>
      <t xml:space="preserve">'ın özelleşme sürecinde olmasından dolayı olup 2012 yılı Şubat ayından itibaren geçerlidir. </t>
    </r>
    <r>
      <rPr>
        <b/>
        <sz val="11"/>
        <rFont val="Arial"/>
        <family val="2"/>
        <charset val="162"/>
      </rPr>
      <t>BURSAGAZ</t>
    </r>
    <r>
      <rPr>
        <sz val="11"/>
        <rFont val="Arial"/>
        <family val="2"/>
      </rPr>
      <t xml:space="preserve"> ve </t>
    </r>
    <r>
      <rPr>
        <b/>
        <sz val="11"/>
        <rFont val="Arial"/>
        <family val="2"/>
        <charset val="162"/>
      </rPr>
      <t>ESGAZ</t>
    </r>
    <r>
      <rPr>
        <sz val="11"/>
        <rFont val="Arial"/>
        <family val="2"/>
      </rPr>
      <t>'ın 2013 yılı perakenda satış fiyatları EPDK'nın 31.12.2012 tarihli TDB.16.120.02-2380 sayılı Başbakanlık Makamına müzekkeresi çerçevesinde; Doğalgaz Dağıtım Şirketleri için Tarife Hesaplama Usul ve Esaslarını belirleyen 20.12.2011 tarih ve 3580 sayılı Kurul Kararı uyarınca kademeli tüketimler bazında hesaplanacak olup, 01.01.2013 itibarı ile uygulamaya geçilmiştir.</t>
    </r>
  </si>
  <si>
    <r>
      <rPr>
        <b/>
        <sz val="11"/>
        <rFont val="Arial"/>
        <family val="2"/>
        <charset val="162"/>
      </rPr>
      <t>2.</t>
    </r>
    <r>
      <rPr>
        <sz val="11"/>
        <rFont val="Arial"/>
        <family val="2"/>
      </rPr>
      <t xml:space="preserve"> İşletme veriminin bir bölümü ortalama verim değerlerinin içerisinde olup, yakıt hazırlama, depolama, işletme giderleri vb. yakıt yakma yan maliyetleri de bu değeri etkilemiştir.
Otomatik kontrol kullanımı, bakım ve işletme kalitesi gibi nedenlerle verim yükseltilip, daha uygun maliyetler oluşturulabilir.</t>
    </r>
  </si>
  <si>
    <r>
      <rPr>
        <b/>
        <sz val="11"/>
        <rFont val="Arial"/>
        <family val="2"/>
        <charset val="162"/>
      </rPr>
      <t>1.</t>
    </r>
    <r>
      <rPr>
        <sz val="11"/>
        <rFont val="Arial"/>
        <family val="2"/>
      </rPr>
      <t xml:space="preserve"> Bu tablo yakıtların yaklaşık işletme maliyetleri hakkında fikir verebilmek için hazırlanmış olup, </t>
    </r>
    <r>
      <rPr>
        <b/>
        <sz val="11"/>
        <rFont val="Arial"/>
        <family val="2"/>
      </rPr>
      <t>birim fiyatlara %18 KDV HARİÇTİR.</t>
    </r>
    <r>
      <rPr>
        <sz val="11"/>
        <rFont val="Arial"/>
        <family val="2"/>
      </rPr>
      <t xml:space="preserve"> </t>
    </r>
  </si>
  <si>
    <r>
      <t xml:space="preserve">300.000 </t>
    </r>
    <r>
      <rPr>
        <sz val="12"/>
        <rFont val="Arial"/>
        <family val="2"/>
        <charset val="162"/>
      </rPr>
      <t>m</t>
    </r>
    <r>
      <rPr>
        <vertAlign val="superscript"/>
        <sz val="12"/>
        <rFont val="Arial"/>
        <family val="2"/>
        <charset val="162"/>
      </rPr>
      <t>3</t>
    </r>
    <r>
      <rPr>
        <sz val="12"/>
        <rFont val="Arial"/>
        <family val="2"/>
        <charset val="162"/>
      </rPr>
      <t>/yıl ve</t>
    </r>
    <r>
      <rPr>
        <b/>
        <sz val="12"/>
        <rFont val="Arial"/>
        <family val="2"/>
        <charset val="162"/>
      </rPr>
      <t xml:space="preserve"> altında</t>
    </r>
    <r>
      <rPr>
        <sz val="12"/>
        <rFont val="Arial"/>
        <family val="2"/>
        <charset val="162"/>
      </rPr>
      <t xml:space="preserve">
</t>
    </r>
    <r>
      <rPr>
        <b/>
        <sz val="12"/>
        <rFont val="Arial"/>
        <family val="2"/>
        <charset val="162"/>
      </rPr>
      <t>Doğalgaz</t>
    </r>
    <r>
      <rPr>
        <sz val="12"/>
        <rFont val="Arial"/>
        <family val="2"/>
        <charset val="162"/>
      </rPr>
      <t xml:space="preserve"> Tüketimi için</t>
    </r>
  </si>
  <si>
    <r>
      <t>100.000.001</t>
    </r>
    <r>
      <rPr>
        <sz val="12"/>
        <rFont val="Arial"/>
        <family val="2"/>
      </rPr>
      <t xml:space="preserve"> m</t>
    </r>
    <r>
      <rPr>
        <vertAlign val="superscript"/>
        <sz val="12"/>
        <rFont val="Arial"/>
        <family val="2"/>
        <charset val="162"/>
      </rPr>
      <t>3</t>
    </r>
    <r>
      <rPr>
        <sz val="12"/>
        <rFont val="Arial"/>
        <family val="2"/>
      </rPr>
      <t xml:space="preserve">/yıl ve </t>
    </r>
    <r>
      <rPr>
        <b/>
        <sz val="12"/>
        <rFont val="Arial"/>
        <family val="2"/>
        <charset val="162"/>
      </rPr>
      <t>üstünde</t>
    </r>
    <r>
      <rPr>
        <sz val="12"/>
        <rFont val="Arial"/>
        <family val="2"/>
      </rPr>
      <t xml:space="preserve">
</t>
    </r>
    <r>
      <rPr>
        <b/>
        <sz val="12"/>
        <rFont val="Arial"/>
        <family val="2"/>
        <charset val="162"/>
      </rPr>
      <t>Doğalgaz</t>
    </r>
    <r>
      <rPr>
        <sz val="12"/>
        <rFont val="Arial"/>
        <family val="2"/>
      </rPr>
      <t xml:space="preserve"> Tüketimi için</t>
    </r>
  </si>
  <si>
    <r>
      <t>10.000.001- 100.000.000</t>
    </r>
    <r>
      <rPr>
        <sz val="12"/>
        <rFont val="Arial"/>
        <family val="2"/>
      </rPr>
      <t xml:space="preserve"> m</t>
    </r>
    <r>
      <rPr>
        <vertAlign val="superscript"/>
        <sz val="12"/>
        <rFont val="Arial"/>
        <family val="2"/>
        <charset val="162"/>
      </rPr>
      <t>3</t>
    </r>
    <r>
      <rPr>
        <sz val="12"/>
        <rFont val="Arial"/>
        <family val="2"/>
      </rPr>
      <t xml:space="preserve">/yıl
</t>
    </r>
    <r>
      <rPr>
        <b/>
        <sz val="12"/>
        <rFont val="Arial"/>
        <family val="2"/>
        <charset val="162"/>
      </rPr>
      <t>Doğalgaz</t>
    </r>
    <r>
      <rPr>
        <sz val="12"/>
        <rFont val="Arial"/>
        <family val="2"/>
      </rPr>
      <t xml:space="preserve"> Tüketimi için</t>
    </r>
  </si>
  <si>
    <r>
      <rPr>
        <b/>
        <sz val="12"/>
        <rFont val="Arial"/>
        <family val="2"/>
        <charset val="162"/>
      </rPr>
      <t>100.001 - 300.000</t>
    </r>
    <r>
      <rPr>
        <sz val="12"/>
        <rFont val="Arial"/>
        <family val="2"/>
        <charset val="162"/>
      </rPr>
      <t xml:space="preserve"> m</t>
    </r>
    <r>
      <rPr>
        <vertAlign val="superscript"/>
        <sz val="12"/>
        <rFont val="Arial"/>
        <family val="2"/>
        <charset val="162"/>
      </rPr>
      <t>3</t>
    </r>
    <r>
      <rPr>
        <sz val="12"/>
        <rFont val="Arial"/>
        <family val="2"/>
        <charset val="162"/>
      </rPr>
      <t xml:space="preserve">/yıl
</t>
    </r>
    <r>
      <rPr>
        <b/>
        <sz val="12"/>
        <rFont val="Arial"/>
        <family val="2"/>
        <charset val="162"/>
      </rPr>
      <t>Doğalgaz</t>
    </r>
    <r>
      <rPr>
        <sz val="12"/>
        <rFont val="Arial"/>
        <family val="2"/>
        <charset val="162"/>
      </rPr>
      <t xml:space="preserve"> Tüketimi için</t>
    </r>
  </si>
  <si>
    <r>
      <t>1.000.001- 10.000.000</t>
    </r>
    <r>
      <rPr>
        <sz val="12"/>
        <rFont val="Arial"/>
        <family val="2"/>
      </rPr>
      <t xml:space="preserve"> m</t>
    </r>
    <r>
      <rPr>
        <vertAlign val="superscript"/>
        <sz val="12"/>
        <rFont val="Arial"/>
        <family val="2"/>
        <charset val="162"/>
      </rPr>
      <t>3</t>
    </r>
    <r>
      <rPr>
        <sz val="12"/>
        <rFont val="Arial"/>
        <family val="2"/>
      </rPr>
      <t xml:space="preserve">/yıl
</t>
    </r>
    <r>
      <rPr>
        <b/>
        <sz val="12"/>
        <rFont val="Arial"/>
        <family val="2"/>
        <charset val="162"/>
      </rPr>
      <t>Doğalgaz</t>
    </r>
    <r>
      <rPr>
        <sz val="12"/>
        <rFont val="Arial"/>
        <family val="2"/>
      </rPr>
      <t xml:space="preserve"> Tüketimi için</t>
    </r>
  </si>
  <si>
    <r>
      <t>100.001 - 300.000</t>
    </r>
    <r>
      <rPr>
        <sz val="12"/>
        <rFont val="Arial"/>
        <family val="2"/>
      </rPr>
      <t xml:space="preserve"> m</t>
    </r>
    <r>
      <rPr>
        <vertAlign val="superscript"/>
        <sz val="12"/>
        <rFont val="Arial"/>
        <family val="2"/>
        <charset val="162"/>
      </rPr>
      <t>3</t>
    </r>
    <r>
      <rPr>
        <sz val="12"/>
        <rFont val="Arial"/>
        <family val="2"/>
      </rPr>
      <t xml:space="preserve">/yıl
</t>
    </r>
    <r>
      <rPr>
        <b/>
        <sz val="12"/>
        <rFont val="Arial"/>
        <family val="2"/>
        <charset val="162"/>
      </rPr>
      <t>Doğalgaz</t>
    </r>
    <r>
      <rPr>
        <sz val="12"/>
        <rFont val="Arial"/>
        <family val="2"/>
      </rPr>
      <t xml:space="preserve"> Tüketimi için</t>
    </r>
  </si>
  <si>
    <r>
      <t>300.001 - 1.000.000</t>
    </r>
    <r>
      <rPr>
        <sz val="12"/>
        <rFont val="Arial"/>
        <family val="2"/>
      </rPr>
      <t xml:space="preserve"> m</t>
    </r>
    <r>
      <rPr>
        <vertAlign val="superscript"/>
        <sz val="12"/>
        <rFont val="Arial"/>
        <family val="2"/>
        <charset val="162"/>
      </rPr>
      <t>3</t>
    </r>
    <r>
      <rPr>
        <sz val="12"/>
        <rFont val="Arial"/>
        <family val="2"/>
      </rPr>
      <t xml:space="preserve">/yıl
</t>
    </r>
    <r>
      <rPr>
        <b/>
        <sz val="12"/>
        <rFont val="Arial"/>
        <family val="2"/>
        <charset val="162"/>
      </rPr>
      <t>Doğalgaz</t>
    </r>
    <r>
      <rPr>
        <sz val="12"/>
        <rFont val="Arial"/>
        <family val="2"/>
      </rPr>
      <t xml:space="preserve"> Tüketimi için</t>
    </r>
  </si>
  <si>
    <r>
      <rPr>
        <b/>
        <sz val="12"/>
        <rFont val="Arial"/>
        <family val="2"/>
        <charset val="162"/>
      </rPr>
      <t>0 - 100.000</t>
    </r>
    <r>
      <rPr>
        <sz val="12"/>
        <rFont val="Arial"/>
        <family val="2"/>
        <charset val="162"/>
      </rPr>
      <t xml:space="preserve"> m</t>
    </r>
    <r>
      <rPr>
        <vertAlign val="superscript"/>
        <sz val="12"/>
        <rFont val="Arial"/>
        <family val="2"/>
        <charset val="162"/>
      </rPr>
      <t>3</t>
    </r>
    <r>
      <rPr>
        <sz val="12"/>
        <rFont val="Arial"/>
        <family val="2"/>
        <charset val="162"/>
      </rPr>
      <t xml:space="preserve">/yıl
</t>
    </r>
    <r>
      <rPr>
        <b/>
        <sz val="12"/>
        <rFont val="Arial"/>
        <family val="2"/>
        <charset val="162"/>
      </rPr>
      <t>Doğalgaz</t>
    </r>
    <r>
      <rPr>
        <sz val="12"/>
        <rFont val="Arial"/>
        <family val="2"/>
        <charset val="162"/>
      </rPr>
      <t xml:space="preserve"> Tüketimi için</t>
    </r>
  </si>
  <si>
    <r>
      <t>0 - 100.000</t>
    </r>
    <r>
      <rPr>
        <sz val="12"/>
        <rFont val="Arial"/>
        <family val="2"/>
      </rPr>
      <t xml:space="preserve"> m</t>
    </r>
    <r>
      <rPr>
        <vertAlign val="superscript"/>
        <sz val="12"/>
        <rFont val="Arial"/>
        <family val="2"/>
        <charset val="162"/>
      </rPr>
      <t>3</t>
    </r>
    <r>
      <rPr>
        <sz val="12"/>
        <rFont val="Arial"/>
        <family val="2"/>
      </rPr>
      <t xml:space="preserve">/yıl
</t>
    </r>
    <r>
      <rPr>
        <b/>
        <sz val="12"/>
        <rFont val="Arial"/>
        <family val="2"/>
        <charset val="162"/>
      </rPr>
      <t>Doğalgaz</t>
    </r>
    <r>
      <rPr>
        <sz val="12"/>
        <rFont val="Arial"/>
        <family val="2"/>
      </rPr>
      <t xml:space="preserve"> Tüketimi için</t>
    </r>
  </si>
  <si>
    <r>
      <t>0 - 300.000</t>
    </r>
    <r>
      <rPr>
        <sz val="12"/>
        <rFont val="Arial"/>
        <family val="2"/>
      </rPr>
      <t xml:space="preserve"> m</t>
    </r>
    <r>
      <rPr>
        <vertAlign val="superscript"/>
        <sz val="12"/>
        <rFont val="Arial"/>
        <family val="2"/>
        <charset val="162"/>
      </rPr>
      <t>3</t>
    </r>
    <r>
      <rPr>
        <sz val="12"/>
        <rFont val="Arial"/>
        <family val="2"/>
      </rPr>
      <t xml:space="preserve">/yıl
</t>
    </r>
    <r>
      <rPr>
        <b/>
        <sz val="12"/>
        <rFont val="Arial"/>
        <family val="2"/>
        <charset val="162"/>
      </rPr>
      <t>Doğalgaz</t>
    </r>
    <r>
      <rPr>
        <sz val="12"/>
        <rFont val="Arial"/>
        <family val="2"/>
      </rPr>
      <t xml:space="preserve"> Tüketimi için</t>
    </r>
  </si>
  <si>
    <r>
      <t xml:space="preserve">Organize Sanayi Bölgesi
</t>
    </r>
    <r>
      <rPr>
        <b/>
        <sz val="12"/>
        <rFont val="Arial"/>
        <family val="2"/>
        <charset val="162"/>
      </rPr>
      <t>Doğalgaz</t>
    </r>
    <r>
      <rPr>
        <sz val="12"/>
        <rFont val="Arial"/>
        <family val="2"/>
      </rPr>
      <t xml:space="preserve"> Tüketimi için</t>
    </r>
  </si>
  <si>
    <r>
      <t xml:space="preserve">300.001 </t>
    </r>
    <r>
      <rPr>
        <sz val="12"/>
        <rFont val="Arial"/>
        <family val="2"/>
        <charset val="162"/>
      </rPr>
      <t>m</t>
    </r>
    <r>
      <rPr>
        <vertAlign val="superscript"/>
        <sz val="12"/>
        <rFont val="Arial"/>
        <family val="2"/>
        <charset val="162"/>
      </rPr>
      <t>3</t>
    </r>
    <r>
      <rPr>
        <sz val="12"/>
        <rFont val="Arial"/>
        <family val="2"/>
        <charset val="162"/>
      </rPr>
      <t>/yıl ve</t>
    </r>
    <r>
      <rPr>
        <b/>
        <sz val="12"/>
        <rFont val="Arial"/>
        <family val="2"/>
        <charset val="162"/>
      </rPr>
      <t xml:space="preserve"> üstünde</t>
    </r>
    <r>
      <rPr>
        <b/>
        <sz val="12"/>
        <rFont val="Arial"/>
        <family val="2"/>
      </rPr>
      <t xml:space="preserve">
</t>
    </r>
    <r>
      <rPr>
        <b/>
        <sz val="12"/>
        <rFont val="Arial"/>
        <family val="2"/>
        <charset val="162"/>
      </rPr>
      <t>Doğalgaz</t>
    </r>
    <r>
      <rPr>
        <sz val="12"/>
        <rFont val="Arial"/>
        <family val="2"/>
        <charset val="162"/>
      </rPr>
      <t xml:space="preserve"> Tüketimi için</t>
    </r>
  </si>
  <si>
    <r>
      <t xml:space="preserve">100.000.001 </t>
    </r>
    <r>
      <rPr>
        <sz val="12"/>
        <rFont val="Arial"/>
        <family val="2"/>
        <charset val="162"/>
      </rPr>
      <t>m</t>
    </r>
    <r>
      <rPr>
        <vertAlign val="superscript"/>
        <sz val="12"/>
        <rFont val="Arial"/>
        <family val="2"/>
        <charset val="162"/>
      </rPr>
      <t>3</t>
    </r>
    <r>
      <rPr>
        <sz val="12"/>
        <rFont val="Arial"/>
        <family val="2"/>
        <charset val="162"/>
      </rPr>
      <t>/yıl ve</t>
    </r>
    <r>
      <rPr>
        <b/>
        <sz val="12"/>
        <rFont val="Arial"/>
        <family val="2"/>
        <charset val="162"/>
      </rPr>
      <t xml:space="preserve"> üstünde</t>
    </r>
    <r>
      <rPr>
        <sz val="12"/>
        <rFont val="Arial"/>
        <family val="2"/>
        <charset val="162"/>
      </rPr>
      <t xml:space="preserve">
</t>
    </r>
    <r>
      <rPr>
        <b/>
        <sz val="12"/>
        <rFont val="Arial"/>
        <family val="2"/>
        <charset val="162"/>
      </rPr>
      <t>Doğalgaz</t>
    </r>
    <r>
      <rPr>
        <sz val="12"/>
        <rFont val="Arial"/>
        <family val="2"/>
        <charset val="162"/>
      </rPr>
      <t xml:space="preserve"> Tüketimi için</t>
    </r>
  </si>
  <si>
    <r>
      <rPr>
        <b/>
        <sz val="12"/>
        <rFont val="Arial"/>
        <family val="2"/>
        <charset val="162"/>
      </rPr>
      <t>10.000.001 - 100.000.000</t>
    </r>
    <r>
      <rPr>
        <sz val="12"/>
        <rFont val="Arial"/>
        <family val="2"/>
        <charset val="162"/>
      </rPr>
      <t xml:space="preserve"> m</t>
    </r>
    <r>
      <rPr>
        <vertAlign val="superscript"/>
        <sz val="12"/>
        <rFont val="Arial"/>
        <family val="2"/>
        <charset val="162"/>
      </rPr>
      <t>3</t>
    </r>
    <r>
      <rPr>
        <sz val="12"/>
        <rFont val="Arial"/>
        <family val="2"/>
        <charset val="162"/>
      </rPr>
      <t xml:space="preserve">/yıl
</t>
    </r>
    <r>
      <rPr>
        <b/>
        <sz val="12"/>
        <rFont val="Arial"/>
        <family val="2"/>
        <charset val="162"/>
      </rPr>
      <t>Doğalgaz</t>
    </r>
    <r>
      <rPr>
        <sz val="12"/>
        <rFont val="Arial"/>
        <family val="2"/>
        <charset val="162"/>
      </rPr>
      <t xml:space="preserve"> Tüketimi için</t>
    </r>
  </si>
  <si>
    <r>
      <t>10.000.001 - 100.000.000</t>
    </r>
    <r>
      <rPr>
        <sz val="12"/>
        <rFont val="Arial"/>
        <family val="2"/>
      </rPr>
      <t xml:space="preserve"> m</t>
    </r>
    <r>
      <rPr>
        <vertAlign val="superscript"/>
        <sz val="12"/>
        <rFont val="Arial"/>
        <family val="2"/>
        <charset val="162"/>
      </rPr>
      <t>3</t>
    </r>
    <r>
      <rPr>
        <sz val="12"/>
        <rFont val="Arial"/>
        <family val="2"/>
      </rPr>
      <t xml:space="preserve">/yıl
</t>
    </r>
    <r>
      <rPr>
        <b/>
        <sz val="12"/>
        <rFont val="Arial"/>
        <family val="2"/>
        <charset val="162"/>
      </rPr>
      <t>Doğalgaz</t>
    </r>
    <r>
      <rPr>
        <sz val="12"/>
        <rFont val="Arial"/>
        <family val="2"/>
      </rPr>
      <t xml:space="preserve"> Tüketimi için</t>
    </r>
  </si>
  <si>
    <r>
      <rPr>
        <b/>
        <sz val="12"/>
        <rFont val="Arial"/>
        <family val="2"/>
        <charset val="162"/>
      </rPr>
      <t xml:space="preserve">1.000.001 - 10.000.000 </t>
    </r>
    <r>
      <rPr>
        <sz val="12"/>
        <rFont val="Arial"/>
        <family val="2"/>
        <charset val="162"/>
      </rPr>
      <t>m</t>
    </r>
    <r>
      <rPr>
        <vertAlign val="superscript"/>
        <sz val="12"/>
        <rFont val="Arial"/>
        <family val="2"/>
        <charset val="162"/>
      </rPr>
      <t>3</t>
    </r>
    <r>
      <rPr>
        <sz val="12"/>
        <rFont val="Arial"/>
        <family val="2"/>
        <charset val="162"/>
      </rPr>
      <t xml:space="preserve">/yıl
</t>
    </r>
    <r>
      <rPr>
        <b/>
        <sz val="12"/>
        <rFont val="Arial"/>
        <family val="2"/>
        <charset val="162"/>
      </rPr>
      <t>Doğalgaz</t>
    </r>
    <r>
      <rPr>
        <sz val="12"/>
        <rFont val="Arial"/>
        <family val="2"/>
        <charset val="162"/>
      </rPr>
      <t xml:space="preserve"> Tüketimi için</t>
    </r>
  </si>
  <si>
    <r>
      <t xml:space="preserve">800.001 </t>
    </r>
    <r>
      <rPr>
        <sz val="12"/>
        <rFont val="Arial"/>
        <family val="2"/>
        <charset val="162"/>
      </rPr>
      <t>m</t>
    </r>
    <r>
      <rPr>
        <vertAlign val="superscript"/>
        <sz val="12"/>
        <rFont val="Arial"/>
        <family val="2"/>
        <charset val="162"/>
      </rPr>
      <t>3</t>
    </r>
    <r>
      <rPr>
        <sz val="12"/>
        <rFont val="Arial"/>
        <family val="2"/>
        <charset val="162"/>
      </rPr>
      <t>/yıl</t>
    </r>
    <r>
      <rPr>
        <b/>
        <sz val="12"/>
        <rFont val="Arial"/>
        <family val="2"/>
      </rPr>
      <t xml:space="preserve"> üstünde 
</t>
    </r>
    <r>
      <rPr>
        <b/>
        <sz val="12"/>
        <rFont val="Arial"/>
        <family val="2"/>
        <charset val="162"/>
      </rPr>
      <t>Doğalgaz</t>
    </r>
    <r>
      <rPr>
        <sz val="12"/>
        <rFont val="Arial"/>
        <family val="2"/>
        <charset val="162"/>
      </rPr>
      <t xml:space="preserve"> Tüketimi için</t>
    </r>
  </si>
  <si>
    <r>
      <t>1.000.001 - 10.000.000</t>
    </r>
    <r>
      <rPr>
        <sz val="12"/>
        <rFont val="Arial"/>
        <family val="2"/>
      </rPr>
      <t xml:space="preserve"> m</t>
    </r>
    <r>
      <rPr>
        <vertAlign val="superscript"/>
        <sz val="12"/>
        <rFont val="Arial"/>
        <family val="2"/>
        <charset val="162"/>
      </rPr>
      <t>3</t>
    </r>
    <r>
      <rPr>
        <sz val="12"/>
        <rFont val="Arial"/>
        <family val="2"/>
      </rPr>
      <t xml:space="preserve">/yıl
</t>
    </r>
    <r>
      <rPr>
        <b/>
        <sz val="12"/>
        <rFont val="Arial"/>
        <family val="2"/>
        <charset val="162"/>
      </rPr>
      <t>Doğalgaz</t>
    </r>
    <r>
      <rPr>
        <sz val="12"/>
        <rFont val="Arial"/>
        <family val="2"/>
      </rPr>
      <t xml:space="preserve"> Tüketimi için</t>
    </r>
  </si>
  <si>
    <r>
      <t xml:space="preserve">800.000 </t>
    </r>
    <r>
      <rPr>
        <sz val="12"/>
        <rFont val="Arial"/>
        <family val="2"/>
        <charset val="162"/>
      </rPr>
      <t>m</t>
    </r>
    <r>
      <rPr>
        <vertAlign val="superscript"/>
        <sz val="12"/>
        <rFont val="Arial"/>
        <family val="2"/>
        <charset val="162"/>
      </rPr>
      <t>3</t>
    </r>
    <r>
      <rPr>
        <sz val="12"/>
        <rFont val="Arial"/>
        <family val="2"/>
        <charset val="162"/>
      </rPr>
      <t>/yıl ve</t>
    </r>
    <r>
      <rPr>
        <b/>
        <sz val="12"/>
        <rFont val="Arial"/>
        <family val="2"/>
      </rPr>
      <t xml:space="preserve"> üstünde 
</t>
    </r>
    <r>
      <rPr>
        <b/>
        <sz val="12"/>
        <rFont val="Arial"/>
        <family val="2"/>
        <charset val="162"/>
      </rPr>
      <t>Doğalgaz</t>
    </r>
    <r>
      <rPr>
        <sz val="12"/>
        <rFont val="Arial"/>
        <family val="2"/>
        <charset val="162"/>
      </rPr>
      <t xml:space="preserve"> Tüketimi için</t>
    </r>
  </si>
  <si>
    <r>
      <rPr>
        <b/>
        <sz val="12"/>
        <rFont val="Arial"/>
        <family val="2"/>
        <charset val="162"/>
      </rPr>
      <t>300.001 - 1.000.000</t>
    </r>
    <r>
      <rPr>
        <sz val="12"/>
        <rFont val="Arial"/>
        <family val="2"/>
        <charset val="162"/>
      </rPr>
      <t xml:space="preserve"> m</t>
    </r>
    <r>
      <rPr>
        <vertAlign val="superscript"/>
        <sz val="12"/>
        <rFont val="Arial"/>
        <family val="2"/>
        <charset val="162"/>
      </rPr>
      <t>3</t>
    </r>
    <r>
      <rPr>
        <sz val="12"/>
        <rFont val="Arial"/>
        <family val="2"/>
        <charset val="162"/>
      </rPr>
      <t xml:space="preserve">/yıl
</t>
    </r>
    <r>
      <rPr>
        <b/>
        <sz val="12"/>
        <rFont val="Arial"/>
        <family val="2"/>
        <charset val="162"/>
      </rPr>
      <t>Doğalgaz</t>
    </r>
    <r>
      <rPr>
        <sz val="12"/>
        <rFont val="Arial"/>
        <family val="2"/>
        <charset val="162"/>
      </rPr>
      <t xml:space="preserve"> Tüketimi için</t>
    </r>
  </si>
  <si>
    <r>
      <t xml:space="preserve">300.000-800.001 </t>
    </r>
    <r>
      <rPr>
        <sz val="12"/>
        <rFont val="Arial"/>
        <family val="2"/>
        <charset val="162"/>
      </rPr>
      <t>m</t>
    </r>
    <r>
      <rPr>
        <vertAlign val="superscript"/>
        <sz val="12"/>
        <rFont val="Arial"/>
        <family val="2"/>
        <charset val="162"/>
      </rPr>
      <t>3</t>
    </r>
    <r>
      <rPr>
        <sz val="12"/>
        <rFont val="Arial"/>
        <family val="2"/>
        <charset val="162"/>
      </rPr>
      <t>/yıl</t>
    </r>
    <r>
      <rPr>
        <b/>
        <sz val="12"/>
        <rFont val="Arial"/>
        <family val="2"/>
      </rPr>
      <t xml:space="preserve"> arasında
</t>
    </r>
    <r>
      <rPr>
        <b/>
        <sz val="12"/>
        <rFont val="Arial"/>
        <family val="2"/>
        <charset val="162"/>
      </rPr>
      <t>Doğalgaz</t>
    </r>
    <r>
      <rPr>
        <sz val="12"/>
        <rFont val="Arial"/>
        <family val="2"/>
        <charset val="162"/>
      </rPr>
      <t xml:space="preserve"> Tüketimi için</t>
    </r>
  </si>
  <si>
    <r>
      <t xml:space="preserve">300.001- 800.000 </t>
    </r>
    <r>
      <rPr>
        <sz val="12"/>
        <rFont val="Arial"/>
        <family val="2"/>
        <charset val="162"/>
      </rPr>
      <t>m</t>
    </r>
    <r>
      <rPr>
        <vertAlign val="superscript"/>
        <sz val="12"/>
        <rFont val="Arial"/>
        <family val="2"/>
        <charset val="162"/>
      </rPr>
      <t>3</t>
    </r>
    <r>
      <rPr>
        <sz val="12"/>
        <rFont val="Arial"/>
        <family val="2"/>
        <charset val="162"/>
      </rPr>
      <t xml:space="preserve">/yıl </t>
    </r>
    <r>
      <rPr>
        <b/>
        <sz val="12"/>
        <rFont val="Arial"/>
        <family val="2"/>
        <charset val="162"/>
      </rPr>
      <t>arasında</t>
    </r>
    <r>
      <rPr>
        <b/>
        <sz val="12"/>
        <rFont val="Arial"/>
        <family val="2"/>
      </rPr>
      <t xml:space="preserve">
</t>
    </r>
    <r>
      <rPr>
        <b/>
        <sz val="12"/>
        <rFont val="Arial"/>
        <family val="2"/>
        <charset val="162"/>
      </rPr>
      <t>Doğalgaz</t>
    </r>
    <r>
      <rPr>
        <sz val="12"/>
        <rFont val="Arial"/>
        <family val="2"/>
        <charset val="162"/>
      </rPr>
      <t xml:space="preserve"> Tüketimi için</t>
    </r>
  </si>
  <si>
    <r>
      <t xml:space="preserve">Fiyat 
</t>
    </r>
    <r>
      <rPr>
        <b/>
        <sz val="11"/>
        <rFont val="Arial"/>
        <family val="2"/>
        <charset val="162"/>
      </rPr>
      <t>Değişim
 Oranı</t>
    </r>
  </si>
  <si>
    <r>
      <t>100.001 -  1.000.000</t>
    </r>
    <r>
      <rPr>
        <sz val="12"/>
        <rFont val="Arial"/>
        <family val="2"/>
      </rPr>
      <t xml:space="preserve"> m</t>
    </r>
    <r>
      <rPr>
        <vertAlign val="superscript"/>
        <sz val="12"/>
        <rFont val="Arial"/>
        <family val="2"/>
        <charset val="162"/>
      </rPr>
      <t>3</t>
    </r>
    <r>
      <rPr>
        <sz val="12"/>
        <rFont val="Arial"/>
        <family val="2"/>
      </rPr>
      <t xml:space="preserve">/yıl
</t>
    </r>
    <r>
      <rPr>
        <b/>
        <sz val="12"/>
        <rFont val="Arial"/>
        <family val="2"/>
        <charset val="162"/>
      </rPr>
      <t>Doğalgaz</t>
    </r>
    <r>
      <rPr>
        <sz val="12"/>
        <rFont val="Arial"/>
        <family val="2"/>
      </rPr>
      <t xml:space="preserve"> Tüketimi için</t>
    </r>
  </si>
  <si>
    <t>1,347345 x 1000
7.000 x 0,65</t>
  </si>
  <si>
    <r>
      <rPr>
        <sz val="11"/>
        <rFont val="Arial"/>
        <family val="2"/>
        <charset val="162"/>
      </rPr>
      <t>Değişim</t>
    </r>
    <r>
      <rPr>
        <b/>
        <sz val="11"/>
        <rFont val="Arial"/>
        <family val="2"/>
        <charset val="162"/>
      </rPr>
      <t xml:space="preserve"> 
Sırası</t>
    </r>
  </si>
  <si>
    <t>0,667000 x 1000
4.724 x 0,65</t>
  </si>
  <si>
    <t>0,805000 x 1000
4.932 x 0.65</t>
  </si>
  <si>
    <r>
      <t>0,785308 x 1000</t>
    </r>
    <r>
      <rPr>
        <vertAlign val="superscript"/>
        <sz val="11"/>
        <rFont val="Arial"/>
        <family val="2"/>
      </rPr>
      <t xml:space="preserve">
</t>
    </r>
    <r>
      <rPr>
        <sz val="11"/>
        <rFont val="Arial"/>
        <family val="2"/>
      </rPr>
      <t>860 x 0,99</t>
    </r>
  </si>
  <si>
    <r>
      <rPr>
        <b/>
        <sz val="11"/>
        <rFont val="Arial"/>
        <family val="2"/>
        <charset val="162"/>
      </rPr>
      <t>10. Yerli linyit kömürü</t>
    </r>
    <r>
      <rPr>
        <sz val="11"/>
        <rFont val="Arial"/>
        <family val="2"/>
        <charset val="162"/>
      </rPr>
      <t xml:space="preserve"> fiyatları 02 Mart 2021 tarihinde geçerli olan TKİ - ELİ'nin 07 Kasım 2020 tarihli Isınma Amaçlı (Torbalanmış) Kömürlerin Üretim Yeri Teslimi Satış Fiyatları ve İstanbul Bayi Depo Satış Fiyatları listesinde 10-18 mm.  ve +18 mm. yıkanmış Fındık - Torba linyit kömürünün yeni fiyatı 749 TL/ton (KDV Hariç-nakliye bedeli dahil) olmuştur.  İstanbul Bayi Depo Satış Fiyatları listesinde yer almayan, sadece üretim yerinde teslimatı yapılmakta olan Soma Kısrakdere; 0,5-10 mm Yıkanmış Açık - Toz: 413 TL/ton (KDV Hariç) fiyatı ise 10-18 mm. için belirlenmiş olan bayi depo teslim fiyatı ile üretim yeri teslim fiyatı arasındaki farkı  254 TL/ton nakliye bedeli olarak kabul edilmiş ve bu bedel üretim yeri teslim fiyatına eklenerek İstanbul Bayi Depo Satış Fiyatı olarak 667 TL/ton(KDV Hariç) bulunmuştur.Bu kömürlerin alt ısıl değerleri ise ELİ Laboratuvar Şube Müdürlüğü'nün "2012 Yılı Kümülatif Ağırlıklı Komple Analiz Değerleri" tablosundan alınmıştır.</t>
    </r>
  </si>
  <si>
    <t xml:space="preserve">1,463265 x 1000
8250 x 0,93 </t>
  </si>
  <si>
    <t xml:space="preserve">1,616107 x 1000
8250 x 0,93 </t>
  </si>
  <si>
    <t xml:space="preserve">1,534238 x 1000
8250 x 0,93 </t>
  </si>
  <si>
    <t xml:space="preserve">1,525671 x 1000
8250 x 0,93 </t>
  </si>
  <si>
    <t xml:space="preserve">1,490282 x 1000
8250 x 0,93 </t>
  </si>
  <si>
    <t xml:space="preserve">1,470766 x 1000
8250 x 0,93 </t>
  </si>
  <si>
    <t xml:space="preserve">1,633273 x 1000
8250 x 0,93 </t>
  </si>
  <si>
    <t xml:space="preserve">1,786115 x 1000
8250 x 0,93 </t>
  </si>
  <si>
    <t xml:space="preserve">1,541500 x 1000
8250 x 0,93 </t>
  </si>
  <si>
    <t xml:space="preserve">1,749649 x 1000
8250 x 0,93 </t>
  </si>
  <si>
    <t xml:space="preserve">1,656861 x 1000
8250 x 0,93 </t>
  </si>
  <si>
    <t xml:space="preserve">1,608645 x 1000
8250 x 0,93 </t>
  </si>
  <si>
    <t xml:space="preserve">1,503874 x 1000
8250 x 0,93 </t>
  </si>
  <si>
    <t xml:space="preserve">1,476505 x 1000
8250 x 0,93 </t>
  </si>
  <si>
    <t xml:space="preserve">1,501573 x 1000
8250 x 0,93 </t>
  </si>
  <si>
    <t xml:space="preserve">1,404838 x 1000
8250 x 0,93 </t>
  </si>
  <si>
    <t xml:space="preserve">1,55768 x 1000
8250 x 0,93 </t>
  </si>
  <si>
    <t xml:space="preserve">1,513234 x 1000
8250 x 0,93 </t>
  </si>
  <si>
    <t xml:space="preserve">1,481255 x 1000
8250 x 0,93 </t>
  </si>
  <si>
    <t xml:space="preserve">1,47361 x 1000
8250 x 0,93 </t>
  </si>
  <si>
    <t xml:space="preserve">1,520793 x 1000
8250 x 0,93 </t>
  </si>
  <si>
    <t xml:space="preserve">1,864892 x 1000
8250 x 0,93 </t>
  </si>
  <si>
    <t xml:space="preserve">1,712050 x 1000
8250 x 0,93 </t>
  </si>
  <si>
    <t>1,312579 x 1000
8250 x 0,93</t>
  </si>
  <si>
    <t>1,458209 x 1000
8250 x 0,93</t>
  </si>
  <si>
    <r>
      <t>1,465421 x 1000</t>
    </r>
    <r>
      <rPr>
        <vertAlign val="superscript"/>
        <sz val="11"/>
        <rFont val="Arial"/>
        <family val="2"/>
      </rPr>
      <t xml:space="preserve">
</t>
    </r>
    <r>
      <rPr>
        <sz val="11"/>
        <rFont val="Arial"/>
        <family val="2"/>
      </rPr>
      <t xml:space="preserve">8.250 x 0,93 </t>
    </r>
  </si>
  <si>
    <r>
      <t>8,497329 x 1000</t>
    </r>
    <r>
      <rPr>
        <vertAlign val="superscript"/>
        <sz val="11"/>
        <rFont val="Arial"/>
        <family val="2"/>
      </rPr>
      <t xml:space="preserve">
</t>
    </r>
    <r>
      <rPr>
        <sz val="11"/>
        <rFont val="Arial"/>
        <family val="2"/>
      </rPr>
      <t>11,100 x 0,92</t>
    </r>
  </si>
  <si>
    <r>
      <t>7,850767 x 1000</t>
    </r>
    <r>
      <rPr>
        <vertAlign val="superscript"/>
        <sz val="11"/>
        <rFont val="Arial"/>
        <family val="2"/>
      </rPr>
      <t xml:space="preserve">
</t>
    </r>
    <r>
      <rPr>
        <sz val="11"/>
        <rFont val="Arial"/>
        <family val="2"/>
      </rPr>
      <t>11,000 x 0,92</t>
    </r>
  </si>
  <si>
    <r>
      <t>7,137061 x 1000</t>
    </r>
    <r>
      <rPr>
        <vertAlign val="superscript"/>
        <sz val="11"/>
        <rFont val="Arial"/>
        <family val="2"/>
      </rPr>
      <t xml:space="preserve">
</t>
    </r>
    <r>
      <rPr>
        <sz val="11"/>
        <rFont val="Arial"/>
        <family val="2"/>
      </rPr>
      <t>11,000 x 0,92</t>
    </r>
  </si>
  <si>
    <r>
      <t>9,034840 x 1000</t>
    </r>
    <r>
      <rPr>
        <vertAlign val="superscript"/>
        <sz val="11"/>
        <rFont val="Arial"/>
        <family val="2"/>
      </rPr>
      <t xml:space="preserve">
</t>
    </r>
    <r>
      <rPr>
        <sz val="11"/>
        <rFont val="Arial"/>
        <family val="2"/>
      </rPr>
      <t>11,000 x 0,90</t>
    </r>
  </si>
  <si>
    <t xml:space="preserve">2,910000 x 1000
8250 x 0,93 </t>
  </si>
  <si>
    <t xml:space="preserve">3,113000 x 1000
8250 x 0,93 </t>
  </si>
  <si>
    <r>
      <rPr>
        <b/>
        <sz val="12"/>
        <rFont val="Arial"/>
        <family val="2"/>
        <charset val="162"/>
      </rPr>
      <t>27 Mart 2020</t>
    </r>
    <r>
      <rPr>
        <sz val="12"/>
        <rFont val="Arial"/>
        <family val="2"/>
        <charset val="162"/>
      </rPr>
      <t xml:space="preserve">
Tarihindeki 
Birim Fiyatları </t>
    </r>
  </si>
  <si>
    <r>
      <t xml:space="preserve">(30 Mart 2021 </t>
    </r>
    <r>
      <rPr>
        <sz val="12"/>
        <rFont val="Arial"/>
        <family val="2"/>
        <charset val="162"/>
      </rPr>
      <t>tarihinde belirlenmiş</t>
    </r>
    <r>
      <rPr>
        <sz val="18"/>
        <rFont val="Arial"/>
        <family val="2"/>
        <charset val="162"/>
      </rPr>
      <t xml:space="preserve">  </t>
    </r>
    <r>
      <rPr>
        <b/>
        <sz val="18"/>
        <rFont val="Arial"/>
        <family val="2"/>
        <charset val="162"/>
      </rPr>
      <t>KDV HARİÇ</t>
    </r>
    <r>
      <rPr>
        <sz val="18"/>
        <rFont val="Arial"/>
        <family val="2"/>
        <charset val="162"/>
      </rPr>
      <t xml:space="preserve"> </t>
    </r>
    <r>
      <rPr>
        <sz val="12"/>
        <rFont val="Arial"/>
        <family val="2"/>
        <charset val="162"/>
      </rPr>
      <t xml:space="preserve">birim fiyatlarla </t>
    </r>
    <r>
      <rPr>
        <b/>
        <sz val="18"/>
        <rFont val="Arial"/>
        <family val="2"/>
        <charset val="162"/>
      </rPr>
      <t>)</t>
    </r>
  </si>
  <si>
    <r>
      <t xml:space="preserve">30 Mart  2021
</t>
    </r>
    <r>
      <rPr>
        <sz val="12"/>
        <rFont val="Arial"/>
        <family val="2"/>
        <charset val="162"/>
      </rPr>
      <t>Tarihindeki
Birim Fiyat</t>
    </r>
  </si>
  <si>
    <r>
      <t>30 Mart 2021</t>
    </r>
    <r>
      <rPr>
        <b/>
        <sz val="12"/>
        <rFont val="Arial"/>
        <family val="2"/>
        <charset val="162"/>
      </rPr>
      <t xml:space="preserve">
</t>
    </r>
    <r>
      <rPr>
        <sz val="12"/>
        <rFont val="Arial"/>
        <family val="2"/>
        <charset val="162"/>
      </rPr>
      <t>Tarihindeki Fiyatlarla</t>
    </r>
    <r>
      <rPr>
        <b/>
        <sz val="12"/>
        <rFont val="Arial"/>
        <family val="2"/>
        <charset val="162"/>
      </rPr>
      <t xml:space="preserve">
</t>
    </r>
    <r>
      <rPr>
        <b/>
        <sz val="14"/>
        <rFont val="Arial"/>
        <family val="2"/>
        <charset val="162"/>
      </rPr>
      <t>TL/1000 kcal</t>
    </r>
  </si>
  <si>
    <t>30 Mart 2021
27 Mart 2020</t>
  </si>
  <si>
    <r>
      <t xml:space="preserve">29 Mart </t>
    </r>
    <r>
      <rPr>
        <b/>
        <sz val="12"/>
        <rFont val="Arial"/>
        <family val="2"/>
        <charset val="162"/>
      </rPr>
      <t>2021</t>
    </r>
    <r>
      <rPr>
        <sz val="12"/>
        <rFont val="Arial"/>
        <family val="2"/>
        <charset val="162"/>
      </rPr>
      <t xml:space="preserve"> tarihinde</t>
    </r>
  </si>
  <si>
    <r>
      <t xml:space="preserve">30 Mart </t>
    </r>
    <r>
      <rPr>
        <b/>
        <sz val="12"/>
        <rFont val="Arial"/>
        <family val="2"/>
        <charset val="162"/>
      </rPr>
      <t>2020</t>
    </r>
    <r>
      <rPr>
        <sz val="12"/>
        <rFont val="Arial"/>
        <family val="2"/>
        <charset val="162"/>
      </rPr>
      <t xml:space="preserve"> tarihinde</t>
    </r>
  </si>
  <si>
    <r>
      <rPr>
        <b/>
        <sz val="11"/>
        <rFont val="Arial"/>
        <family val="2"/>
        <charset val="162"/>
      </rPr>
      <t>3. Doğalgaz</t>
    </r>
    <r>
      <rPr>
        <sz val="11"/>
        <rFont val="Arial"/>
        <family val="2"/>
      </rPr>
      <t xml:space="preserve"> fiyatları 01 Mart 2021 tarihinde yayınlanan, 30 Mart 2021 tarihinde geçerli olan </t>
    </r>
    <r>
      <rPr>
        <b/>
        <sz val="11"/>
        <rFont val="Arial"/>
        <family val="2"/>
      </rPr>
      <t>BAŞKENTGAZ, BURSAGAZ, ESGAZ,  İGDAŞ</t>
    </r>
    <r>
      <rPr>
        <sz val="11"/>
        <rFont val="Arial"/>
        <family val="2"/>
      </rPr>
      <t xml:space="preserve"> ve</t>
    </r>
    <r>
      <rPr>
        <b/>
        <sz val="11"/>
        <rFont val="Arial"/>
        <family val="2"/>
      </rPr>
      <t xml:space="preserve"> İZGAZ GDF SUEZ</t>
    </r>
    <r>
      <rPr>
        <sz val="11"/>
        <rFont val="Arial"/>
        <family val="2"/>
      </rPr>
      <t xml:space="preserve"> şehir gaz dağıtım şirketlerinin tarifelerinde belirtilenfiyatlardır.</t>
    </r>
    <r>
      <rPr>
        <b/>
        <sz val="11"/>
        <rFont val="Arial"/>
        <family val="2"/>
      </rPr>
      <t xml:space="preserve"> BURSAGAZ</t>
    </r>
    <r>
      <rPr>
        <sz val="11"/>
        <rFont val="Arial"/>
        <family val="2"/>
      </rPr>
      <t xml:space="preserve"> ve </t>
    </r>
    <r>
      <rPr>
        <b/>
        <sz val="11"/>
        <rFont val="Arial"/>
        <family val="2"/>
      </rPr>
      <t>ESGAZ</t>
    </r>
    <r>
      <rPr>
        <sz val="11"/>
        <rFont val="Arial"/>
        <family val="2"/>
      </rPr>
      <t xml:space="preserve">'ın doğalgaz birim fiyatları Botaş’ın aylık birim fiyatları üzerinden birim hizmet ve amortisman bedeli olan 2,5 cente göre belirlenmektedir ki bu fiyat US Doları bazında her ay ortalama bir değer olarak bildirilmektedir. </t>
    </r>
    <r>
      <rPr>
        <b/>
        <sz val="11"/>
        <rFont val="Arial"/>
        <family val="2"/>
      </rPr>
      <t xml:space="preserve">İGDAŞ, BAŞKENTGAZ </t>
    </r>
    <r>
      <rPr>
        <sz val="11"/>
        <rFont val="Arial"/>
        <family val="2"/>
      </rPr>
      <t xml:space="preserve">ve </t>
    </r>
    <r>
      <rPr>
        <b/>
        <sz val="11"/>
        <rFont val="Arial"/>
        <family val="2"/>
      </rPr>
      <t>İZGAZ GDF SUEZ</t>
    </r>
    <r>
      <rPr>
        <sz val="11"/>
        <rFont val="Arial"/>
        <family val="2"/>
      </rPr>
      <t xml:space="preserve">'deki doğalgaz "birim fiyatları ise aylık ÜFE oranlarının değişimine göre belirlenmekte olup, Ankara'daki </t>
    </r>
    <r>
      <rPr>
        <b/>
        <sz val="11"/>
        <rFont val="Arial"/>
        <family val="2"/>
      </rPr>
      <t>BAŞKENTGAZ</t>
    </r>
    <r>
      <rPr>
        <sz val="11"/>
        <rFont val="Arial"/>
        <family val="2"/>
      </rPr>
      <t>'ın birim fiyatları; birim hizmet amortisman bedeli 0,05555 US doları/m3, serbest tüketicilerden alınan taşıma bedeli ise; 0,0077 US doları/m3 üzerinden belirlenip, "www.baskentdogalgaz.com.tr" adresinde yayınlanan günlük fiyattır.</t>
    </r>
  </si>
  <si>
    <r>
      <rPr>
        <b/>
        <sz val="11"/>
        <rFont val="Arial"/>
        <family val="2"/>
        <charset val="162"/>
      </rPr>
      <t>5.</t>
    </r>
    <r>
      <rPr>
        <sz val="11"/>
        <rFont val="Arial"/>
        <family val="2"/>
      </rPr>
      <t xml:space="preserve"> </t>
    </r>
    <r>
      <rPr>
        <b/>
        <sz val="11"/>
        <rFont val="Arial"/>
        <family val="2"/>
      </rPr>
      <t xml:space="preserve">BOTAŞ </t>
    </r>
    <r>
      <rPr>
        <sz val="11"/>
        <rFont val="Arial"/>
        <family val="2"/>
      </rPr>
      <t xml:space="preserve">'ın OSB ve Sanayi Müşterilerine sattığı doğalgazın birim fiyatına 0,023 TL/Sm3 olan ÖTV dahil edilmiş, 01 Mart 2021 tarihinde yayınlanan, 30 Mart 2021 tarihinde geçerli olan tarifesindeki fiyatlardır. </t>
    </r>
  </si>
  <si>
    <r>
      <rPr>
        <b/>
        <sz val="11"/>
        <rFont val="Arial"/>
        <family val="2"/>
        <charset val="162"/>
      </rPr>
      <t>6.</t>
    </r>
    <r>
      <rPr>
        <sz val="11"/>
        <rFont val="Arial"/>
        <family val="2"/>
      </rPr>
      <t xml:space="preserve"> </t>
    </r>
    <r>
      <rPr>
        <b/>
        <sz val="11"/>
        <rFont val="Arial"/>
        <family val="2"/>
        <charset val="162"/>
      </rPr>
      <t xml:space="preserve">LNG-Sıvılaştırılmış doğalgaz </t>
    </r>
    <r>
      <rPr>
        <sz val="11"/>
        <rFont val="Arial"/>
        <family val="2"/>
      </rPr>
      <t xml:space="preserve">birim fiyatları İstanbul Boğaziçi deniz geçişi maliyetleri özel ve belediye feribotlarına göre büyük farklılıklar arzettiğinden bu bedel eklenmeden ve Avrupa ve Anadolu yakası ayrımı yapılmadan ortalama olarak verilmiş; 01 Mart 2021 tarihinde yayınlanan, 30 Mart 2021 tarihinde geçerli olan </t>
    </r>
    <r>
      <rPr>
        <b/>
        <sz val="11"/>
        <rFont val="Arial"/>
        <family val="2"/>
      </rPr>
      <t>İPRAGAZ</t>
    </r>
    <r>
      <rPr>
        <sz val="11"/>
        <rFont val="Arial"/>
        <family val="2"/>
      </rPr>
      <t xml:space="preserve"> fiyatlarıdır.</t>
    </r>
  </si>
  <si>
    <r>
      <t>7.  LPG tüpgaz</t>
    </r>
    <r>
      <rPr>
        <sz val="11"/>
        <rFont val="Arial"/>
        <family val="2"/>
        <charset val="162"/>
      </rPr>
      <t xml:space="preserve"> ve </t>
    </r>
    <r>
      <rPr>
        <b/>
        <sz val="11"/>
        <rFont val="Arial"/>
        <family val="2"/>
        <charset val="162"/>
      </rPr>
      <t>LPG dökmegaz</t>
    </r>
    <r>
      <rPr>
        <sz val="11"/>
        <rFont val="Arial"/>
        <family val="2"/>
        <charset val="162"/>
      </rPr>
      <t xml:space="preserve"> 02 Mart 2021 tarihinde yayınlanan, 30 Mart 2021 tarihinde geçerli olan </t>
    </r>
    <r>
      <rPr>
        <b/>
        <sz val="11"/>
        <rFont val="Arial"/>
        <family val="2"/>
        <charset val="162"/>
      </rPr>
      <t xml:space="preserve">AYGAZ </t>
    </r>
    <r>
      <rPr>
        <sz val="11"/>
        <rFont val="Arial"/>
        <family val="2"/>
        <charset val="162"/>
      </rPr>
      <t xml:space="preserve">ve </t>
    </r>
    <r>
      <rPr>
        <b/>
        <sz val="11"/>
        <rFont val="Arial"/>
        <family val="2"/>
        <charset val="162"/>
      </rPr>
      <t>İPRAGAZ</t>
    </r>
    <r>
      <rPr>
        <sz val="11"/>
        <rFont val="Arial"/>
        <family val="2"/>
        <charset val="162"/>
      </rPr>
      <t xml:space="preserve"> fiyat sirkülerlerinden alınmış olan fiyatların ortalamasıdır. Miks dökmegazın kullanımında buharlaştırıcı gerekmektedir. Birim fiyatlar belirlenirken işletme maliyetleri gözönüne alınmamıştır. </t>
    </r>
  </si>
  <si>
    <r>
      <t>8.</t>
    </r>
    <r>
      <rPr>
        <sz val="11"/>
        <rFont val="Arial"/>
        <family val="2"/>
        <charset val="162"/>
      </rPr>
      <t xml:space="preserve"> </t>
    </r>
    <r>
      <rPr>
        <b/>
        <sz val="11"/>
        <rFont val="Arial"/>
        <family val="2"/>
        <charset val="162"/>
      </rPr>
      <t xml:space="preserve">Elektrik </t>
    </r>
    <r>
      <rPr>
        <sz val="11"/>
        <rFont val="Arial"/>
        <family val="2"/>
        <charset val="162"/>
      </rPr>
      <t xml:space="preserve">birim fiyatları 01 Ocak 2021 tarihinde yayınlanan, 30 Mart 2021 tarihinde geçerli olan EPDK'nın Elektrik Piyasası Tarife Tabloları'ndan alınmış </t>
    </r>
    <r>
      <rPr>
        <b/>
        <sz val="11"/>
        <rFont val="Arial"/>
        <family val="2"/>
        <charset val="162"/>
      </rPr>
      <t>TEDAŞ</t>
    </r>
    <r>
      <rPr>
        <sz val="11"/>
        <rFont val="Arial"/>
        <family val="2"/>
        <charset val="162"/>
      </rPr>
      <t>'ın Diğer Tüm Dağıtım Sistemi Kullanıcıları için (4) Dağıtım Şirketinden Enerji Alan Tüketicilere Tek Terimli ve Tek Zamanlı tarifede belirtilen birim fiyatına; mesken ve ticarethane kullanımında TRT payı (%2) ve enerji fonu için (%1), Belediye Elektrik Tüketim Vergisi (%5) ilave edilmiş, KDV'li fiyattır.Enerji güç bedeli hariç, dağıtım sistem kullanım bedeli dahildir.  Elektrik kullanımındaki ısıtma cihazı elektrikli ısıtıcı olup, ısı pompası kullanımında cihazın COP sistem ve yıllık değerleri kullanılmalıdır.</t>
    </r>
  </si>
  <si>
    <r>
      <rPr>
        <b/>
        <sz val="11"/>
        <rFont val="Arial"/>
        <family val="2"/>
        <charset val="162"/>
      </rPr>
      <t>9.</t>
    </r>
    <r>
      <rPr>
        <sz val="11"/>
        <rFont val="Arial"/>
        <family val="2"/>
      </rPr>
      <t xml:space="preserve"> </t>
    </r>
    <r>
      <rPr>
        <b/>
        <sz val="11"/>
        <rFont val="Arial"/>
        <family val="2"/>
        <charset val="162"/>
      </rPr>
      <t xml:space="preserve">Akaryakıt </t>
    </r>
    <r>
      <rPr>
        <sz val="11"/>
        <rFont val="Arial"/>
        <family val="2"/>
      </rPr>
      <t xml:space="preserve">fiyatları için EPDK tarafından açıklanan ve </t>
    </r>
    <r>
      <rPr>
        <b/>
        <sz val="11"/>
        <rFont val="Arial"/>
        <family val="2"/>
        <charset val="162"/>
      </rPr>
      <t>SHELL TÜRKİYE</t>
    </r>
    <r>
      <rPr>
        <sz val="11"/>
        <rFont val="Arial"/>
        <family val="2"/>
      </rPr>
      <t xml:space="preserve"> tarafından tavsiye edilen 30 Mart  2021 tarihli pompa satış fiyatları sirkülerindeki İstanbul Avrupa Yakası'ndaki Bakırköy için mahalli akaryakıt KDV'li satış fiyatları alınmaktadır. Motorin birim fiyatı "TL/kg" için TL/litre değeri 0,845 dönüşüm katsayısına bölünerek bulunmaktadır. Akaryakıt alt ısıl değerleri Tüpraş Teknik Servisler Müdürlüğü'nden 01 Mart 2006 tarininde verilen değerlerdir. Motorin için ısıtma ve proseste kullanılan yakıt türü olarak Fuel Save Diesel (motorin) tipinin fiyatı ve Fuel oil No:6 için de yüksek kükürtlü fuel oil tipinin fiyatı alınmaktadır.</t>
    </r>
  </si>
  <si>
    <r>
      <rPr>
        <b/>
        <sz val="11"/>
        <rFont val="Arial"/>
        <family val="2"/>
        <charset val="162"/>
      </rPr>
      <t>11.</t>
    </r>
    <r>
      <rPr>
        <sz val="11"/>
        <rFont val="Arial"/>
        <family val="2"/>
      </rPr>
      <t xml:space="preserve"> </t>
    </r>
    <r>
      <rPr>
        <b/>
        <sz val="11"/>
        <rFont val="Arial"/>
        <family val="2"/>
        <charset val="162"/>
      </rPr>
      <t xml:space="preserve">İthal sibirya kömürü </t>
    </r>
    <r>
      <rPr>
        <sz val="11"/>
        <rFont val="Arial"/>
        <family val="2"/>
      </rPr>
      <t xml:space="preserve">fiyatları </t>
    </r>
    <r>
      <rPr>
        <b/>
        <sz val="11"/>
        <rFont val="Arial"/>
        <family val="2"/>
      </rPr>
      <t>Hakan Kömür</t>
    </r>
    <r>
      <rPr>
        <sz val="11"/>
        <rFont val="Arial"/>
        <family val="2"/>
      </rPr>
      <t xml:space="preserve"> şirketinin 30 Mart 2021 tarihinde geçerli olan; </t>
    </r>
    <r>
      <rPr>
        <b/>
        <sz val="11"/>
        <rFont val="Arial"/>
        <family val="2"/>
        <charset val="162"/>
      </rPr>
      <t>ceviz tipi ithal linyit</t>
    </r>
    <r>
      <rPr>
        <sz val="11"/>
        <rFont val="Arial"/>
        <family val="2"/>
      </rPr>
      <t xml:space="preserve"> için nakliye ücreti ve KDV dahil bayi satış fiyatı 39,75 TL/ 25kg.torba veya 1.590 TL/ton'dur.</t>
    </r>
  </si>
  <si>
    <t>3,838983 x 1000
9,562 x 0,80</t>
  </si>
  <si>
    <r>
      <t>6,448701 x 1000</t>
    </r>
    <r>
      <rPr>
        <vertAlign val="superscript"/>
        <sz val="11"/>
        <rFont val="Arial"/>
        <family val="2"/>
      </rPr>
      <t xml:space="preserve">
</t>
    </r>
    <r>
      <rPr>
        <sz val="11"/>
        <rFont val="Arial"/>
        <family val="2"/>
      </rPr>
      <t>10,256 x 0,84</t>
    </r>
  </si>
</sst>
</file>

<file path=xl/styles.xml><?xml version="1.0" encoding="utf-8"?>
<styleSheet xmlns="http://schemas.openxmlformats.org/spreadsheetml/2006/main">
  <numFmts count="6">
    <numFmt numFmtId="164" formatCode="0.0"/>
    <numFmt numFmtId="165" formatCode="#,##0.000000"/>
    <numFmt numFmtId="166" formatCode="0.0000"/>
    <numFmt numFmtId="167" formatCode="#,##0.0000"/>
    <numFmt numFmtId="168" formatCode="0.000000"/>
    <numFmt numFmtId="169" formatCode="0.0%"/>
  </numFmts>
  <fonts count="38">
    <font>
      <sz val="10"/>
      <name val="Arial"/>
      <charset val="162"/>
    </font>
    <font>
      <sz val="11"/>
      <color theme="1"/>
      <name val="Calibri"/>
      <family val="2"/>
      <charset val="162"/>
      <scheme val="minor"/>
    </font>
    <font>
      <sz val="11"/>
      <color theme="1"/>
      <name val="Calibri"/>
      <family val="2"/>
      <charset val="162"/>
      <scheme val="minor"/>
    </font>
    <font>
      <sz val="12"/>
      <name val="Arial"/>
      <family val="2"/>
    </font>
    <font>
      <b/>
      <sz val="16"/>
      <name val="Arial"/>
      <family val="2"/>
    </font>
    <font>
      <b/>
      <sz val="12"/>
      <name val="Arial"/>
      <family val="2"/>
    </font>
    <font>
      <sz val="11"/>
      <name val="Arial"/>
      <family val="2"/>
    </font>
    <font>
      <b/>
      <sz val="14"/>
      <name val="Arial"/>
      <family val="2"/>
    </font>
    <font>
      <sz val="13.5"/>
      <name val="Arial"/>
      <family val="2"/>
    </font>
    <font>
      <b/>
      <sz val="13.5"/>
      <name val="Arial"/>
      <family val="2"/>
    </font>
    <font>
      <vertAlign val="superscript"/>
      <sz val="11"/>
      <name val="Arial"/>
      <family val="2"/>
    </font>
    <font>
      <sz val="10"/>
      <name val="Arial"/>
      <family val="2"/>
    </font>
    <font>
      <b/>
      <sz val="11"/>
      <name val="Arial"/>
      <family val="2"/>
    </font>
    <font>
      <vertAlign val="superscript"/>
      <sz val="13.5"/>
      <name val="Arial"/>
      <family val="2"/>
    </font>
    <font>
      <b/>
      <sz val="13"/>
      <name val="Arial"/>
      <family val="2"/>
    </font>
    <font>
      <sz val="14"/>
      <name val="NewsGoth Cn BT"/>
      <family val="2"/>
    </font>
    <font>
      <b/>
      <sz val="14"/>
      <name val="NewsGoth Cn BT"/>
      <family val="2"/>
    </font>
    <font>
      <b/>
      <sz val="12"/>
      <name val="Arial"/>
      <family val="2"/>
      <charset val="162"/>
    </font>
    <font>
      <b/>
      <sz val="13.5"/>
      <name val="Arial"/>
      <family val="2"/>
      <charset val="162"/>
    </font>
    <font>
      <b/>
      <sz val="11"/>
      <name val="Arial"/>
      <family val="2"/>
      <charset val="162"/>
    </font>
    <font>
      <sz val="12"/>
      <name val="Arial"/>
      <family val="2"/>
      <charset val="162"/>
    </font>
    <font>
      <vertAlign val="superscript"/>
      <sz val="12"/>
      <name val="Arial"/>
      <family val="2"/>
      <charset val="162"/>
    </font>
    <font>
      <b/>
      <sz val="14"/>
      <name val="Arial"/>
      <family val="2"/>
      <charset val="162"/>
    </font>
    <font>
      <sz val="11"/>
      <name val="Arial"/>
      <family val="2"/>
      <charset val="162"/>
    </font>
    <font>
      <vertAlign val="superscript"/>
      <sz val="11"/>
      <name val="Arial"/>
      <family val="2"/>
      <charset val="162"/>
    </font>
    <font>
      <b/>
      <sz val="16"/>
      <name val="Arial"/>
      <family val="2"/>
      <charset val="162"/>
    </font>
    <font>
      <b/>
      <sz val="22"/>
      <name val="Arial"/>
      <family val="2"/>
      <charset val="162"/>
    </font>
    <font>
      <sz val="22"/>
      <name val="Arial"/>
      <family val="2"/>
      <charset val="162"/>
    </font>
    <font>
      <b/>
      <sz val="13"/>
      <name val="Arial"/>
      <family val="2"/>
      <charset val="162"/>
    </font>
    <font>
      <sz val="13"/>
      <name val="Arial"/>
      <family val="2"/>
      <charset val="162"/>
    </font>
    <font>
      <b/>
      <sz val="12"/>
      <name val="NewsGoth Cn BT"/>
      <charset val="162"/>
    </font>
    <font>
      <sz val="13.5"/>
      <name val="Arial"/>
      <family val="2"/>
      <charset val="162"/>
    </font>
    <font>
      <b/>
      <sz val="18"/>
      <name val="Arial"/>
      <family val="2"/>
      <charset val="162"/>
    </font>
    <font>
      <sz val="18"/>
      <name val="Arial"/>
      <family val="2"/>
      <charset val="162"/>
    </font>
    <font>
      <sz val="16"/>
      <name val="Arial"/>
      <family val="2"/>
      <charset val="162"/>
    </font>
    <font>
      <b/>
      <sz val="20"/>
      <name val="Arial"/>
      <family val="2"/>
      <charset val="162"/>
    </font>
    <font>
      <sz val="10"/>
      <name val="Arial"/>
      <family val="2"/>
      <charset val="162"/>
    </font>
    <font>
      <sz val="28"/>
      <name val="Arial"/>
      <family val="2"/>
    </font>
  </fonts>
  <fills count="25">
    <fill>
      <patternFill patternType="none"/>
    </fill>
    <fill>
      <patternFill patternType="gray125"/>
    </fill>
    <fill>
      <patternFill patternType="solid">
        <fgColor rgb="FFFFFF00"/>
        <bgColor indexed="64"/>
      </patternFill>
    </fill>
    <fill>
      <patternFill patternType="solid">
        <fgColor rgb="FFFFFF8B"/>
        <bgColor indexed="64"/>
      </patternFill>
    </fill>
    <fill>
      <patternFill patternType="solid">
        <fgColor rgb="FFE2FBFE"/>
        <bgColor indexed="64"/>
      </patternFill>
    </fill>
    <fill>
      <patternFill patternType="solid">
        <fgColor rgb="FFBCF6FC"/>
        <bgColor indexed="64"/>
      </patternFill>
    </fill>
    <fill>
      <patternFill patternType="solid">
        <fgColor rgb="FF6DFFB6"/>
        <bgColor indexed="64"/>
      </patternFill>
    </fill>
    <fill>
      <patternFill patternType="solid">
        <fgColor rgb="FF2DFF96"/>
        <bgColor indexed="64"/>
      </patternFill>
    </fill>
    <fill>
      <patternFill patternType="solid">
        <fgColor rgb="FFFABD8A"/>
        <bgColor indexed="64"/>
      </patternFill>
    </fill>
    <fill>
      <patternFill patternType="solid">
        <fgColor theme="9" tint="0.39997558519241921"/>
        <bgColor indexed="64"/>
      </patternFill>
    </fill>
    <fill>
      <patternFill patternType="solid">
        <fgColor rgb="FFE5ABEF"/>
        <bgColor indexed="64"/>
      </patternFill>
    </fill>
    <fill>
      <patternFill patternType="solid">
        <fgColor rgb="FF00FFFF"/>
        <bgColor indexed="64"/>
      </patternFill>
    </fill>
    <fill>
      <patternFill patternType="solid">
        <fgColor rgb="FFCDFFFF"/>
        <bgColor indexed="64"/>
      </patternFill>
    </fill>
    <fill>
      <patternFill patternType="solid">
        <fgColor rgb="FF00F67B"/>
        <bgColor indexed="64"/>
      </patternFill>
    </fill>
    <fill>
      <patternFill patternType="solid">
        <fgColor rgb="FFFFFFCC"/>
        <bgColor indexed="64"/>
      </patternFill>
    </fill>
    <fill>
      <patternFill patternType="solid">
        <fgColor rgb="FFFFFFB3"/>
        <bgColor indexed="64"/>
      </patternFill>
    </fill>
    <fill>
      <patternFill patternType="solid">
        <fgColor rgb="FFFCDBC0"/>
        <bgColor indexed="64"/>
      </patternFill>
    </fill>
    <fill>
      <patternFill patternType="solid">
        <fgColor rgb="FFFFFF11"/>
        <bgColor indexed="64"/>
      </patternFill>
    </fill>
    <fill>
      <patternFill patternType="solid">
        <fgColor rgb="FFFFFF6D"/>
        <bgColor indexed="64"/>
      </patternFill>
    </fill>
    <fill>
      <patternFill patternType="solid">
        <fgColor rgb="FF96CFDE"/>
        <bgColor indexed="64"/>
      </patternFill>
    </fill>
    <fill>
      <patternFill patternType="solid">
        <fgColor rgb="FFC5E4ED"/>
        <bgColor indexed="64"/>
      </patternFill>
    </fill>
    <fill>
      <patternFill patternType="solid">
        <fgColor theme="2" tint="-9.9978637043366805E-2"/>
        <bgColor indexed="64"/>
      </patternFill>
    </fill>
    <fill>
      <patternFill patternType="solid">
        <fgColor rgb="FFCAC4A2"/>
        <bgColor indexed="64"/>
      </patternFill>
    </fill>
    <fill>
      <patternFill patternType="solid">
        <fgColor rgb="FFFFFF89"/>
        <bgColor indexed="64"/>
      </patternFill>
    </fill>
    <fill>
      <patternFill patternType="solid">
        <fgColor rgb="FFB7FFDB"/>
        <bgColor indexed="64"/>
      </patternFill>
    </fill>
  </fills>
  <borders count="6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36" fillId="0" borderId="0"/>
    <xf numFmtId="0" fontId="1" fillId="0" borderId="0"/>
    <xf numFmtId="0" fontId="1" fillId="0" borderId="0"/>
    <xf numFmtId="0" fontId="1" fillId="0" borderId="0"/>
  </cellStyleXfs>
  <cellXfs count="381">
    <xf numFmtId="0" fontId="0" fillId="0" borderId="0" xfId="0"/>
    <xf numFmtId="0" fontId="11" fillId="0" borderId="0" xfId="0" applyFont="1" applyFill="1" applyAlignment="1">
      <alignment vertical="center"/>
    </xf>
    <xf numFmtId="0" fontId="8" fillId="0" borderId="0" xfId="0" applyFont="1" applyFill="1"/>
    <xf numFmtId="0" fontId="9" fillId="0" borderId="0" xfId="0" applyFont="1" applyFill="1"/>
    <xf numFmtId="0" fontId="11" fillId="0" borderId="0" xfId="0" applyFont="1" applyFill="1"/>
    <xf numFmtId="165" fontId="11" fillId="0" borderId="0" xfId="0" applyNumberFormat="1" applyFont="1" applyFill="1" applyAlignment="1">
      <alignment horizontal="center"/>
    </xf>
    <xf numFmtId="0" fontId="11" fillId="0" borderId="0" xfId="0" applyFont="1" applyFill="1" applyBorder="1" applyAlignment="1">
      <alignment horizontal="left"/>
    </xf>
    <xf numFmtId="165" fontId="11" fillId="0" borderId="0" xfId="0" applyNumberFormat="1" applyFont="1" applyFill="1"/>
    <xf numFmtId="0" fontId="11" fillId="0" borderId="0" xfId="0" applyFont="1" applyFill="1" applyAlignment="1">
      <alignment horizontal="center"/>
    </xf>
    <xf numFmtId="0" fontId="19" fillId="0" borderId="16"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8" fillId="0" borderId="0" xfId="0" applyFont="1" applyFill="1" applyBorder="1"/>
    <xf numFmtId="0" fontId="9" fillId="6" borderId="15" xfId="0" applyFont="1" applyFill="1" applyBorder="1" applyAlignment="1">
      <alignment horizontal="center" vertical="center"/>
    </xf>
    <xf numFmtId="0" fontId="5" fillId="6" borderId="3"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8" fillId="6" borderId="7" xfId="0" applyFont="1" applyFill="1" applyBorder="1" applyAlignment="1">
      <alignment horizontal="center" vertical="center" wrapText="1"/>
    </xf>
    <xf numFmtId="3" fontId="20" fillId="6" borderId="4" xfId="0" applyNumberFormat="1" applyFont="1" applyFill="1" applyBorder="1" applyAlignment="1">
      <alignment vertical="center" wrapText="1"/>
    </xf>
    <xf numFmtId="9" fontId="8" fillId="6" borderId="2" xfId="0" applyNumberFormat="1" applyFont="1" applyFill="1" applyBorder="1" applyAlignment="1">
      <alignment horizontal="center" vertical="center"/>
    </xf>
    <xf numFmtId="3" fontId="6" fillId="6" borderId="3" xfId="0" applyNumberFormat="1" applyFont="1" applyFill="1" applyBorder="1" applyAlignment="1">
      <alignment horizontal="center" vertical="center" wrapText="1"/>
    </xf>
    <xf numFmtId="168" fontId="4" fillId="6" borderId="2" xfId="0" applyNumberFormat="1" applyFont="1" applyFill="1" applyBorder="1" applyAlignment="1">
      <alignment horizontal="center" vertical="center"/>
    </xf>
    <xf numFmtId="3" fontId="4" fillId="6" borderId="7" xfId="0" applyNumberFormat="1" applyFont="1" applyFill="1" applyBorder="1" applyAlignment="1">
      <alignment horizontal="center" vertical="center"/>
    </xf>
    <xf numFmtId="167" fontId="6" fillId="6" borderId="4" xfId="0" applyNumberFormat="1" applyFont="1" applyFill="1" applyBorder="1" applyAlignment="1">
      <alignment vertical="center" wrapText="1"/>
    </xf>
    <xf numFmtId="0" fontId="9" fillId="7" borderId="15" xfId="0" applyFont="1" applyFill="1" applyBorder="1" applyAlignment="1">
      <alignment horizontal="center" vertical="center"/>
    </xf>
    <xf numFmtId="0" fontId="5" fillId="7" borderId="3"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8" fillId="7" borderId="7" xfId="0" applyFont="1" applyFill="1" applyBorder="1" applyAlignment="1">
      <alignment horizontal="center" vertical="center" wrapText="1"/>
    </xf>
    <xf numFmtId="3" fontId="20" fillId="7" borderId="4" xfId="0" applyNumberFormat="1" applyFont="1" applyFill="1" applyBorder="1" applyAlignment="1">
      <alignment vertical="center" wrapText="1"/>
    </xf>
    <xf numFmtId="9" fontId="8" fillId="7" borderId="2" xfId="0" applyNumberFormat="1" applyFont="1" applyFill="1" applyBorder="1" applyAlignment="1">
      <alignment horizontal="center" vertical="center"/>
    </xf>
    <xf numFmtId="3" fontId="6" fillId="7" borderId="3" xfId="0" applyNumberFormat="1" applyFont="1" applyFill="1" applyBorder="1" applyAlignment="1">
      <alignment horizontal="center" vertical="center" wrapText="1"/>
    </xf>
    <xf numFmtId="168" fontId="4" fillId="7" borderId="2" xfId="0" applyNumberFormat="1" applyFont="1" applyFill="1" applyBorder="1" applyAlignment="1">
      <alignment horizontal="center" vertical="center"/>
    </xf>
    <xf numFmtId="3" fontId="4" fillId="7" borderId="7" xfId="0" applyNumberFormat="1" applyFont="1" applyFill="1" applyBorder="1" applyAlignment="1">
      <alignment horizontal="center" vertical="center"/>
    </xf>
    <xf numFmtId="167" fontId="6" fillId="7" borderId="4" xfId="0" applyNumberFormat="1" applyFont="1" applyFill="1" applyBorder="1" applyAlignment="1">
      <alignment vertical="center" wrapText="1"/>
    </xf>
    <xf numFmtId="0" fontId="5" fillId="8" borderId="3"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8" fillId="8" borderId="7" xfId="0" applyFont="1" applyFill="1" applyBorder="1" applyAlignment="1">
      <alignment horizontal="center" vertical="center" wrapText="1"/>
    </xf>
    <xf numFmtId="165" fontId="18" fillId="8" borderId="2" xfId="0" applyNumberFormat="1" applyFont="1" applyFill="1" applyBorder="1" applyAlignment="1">
      <alignment horizontal="right" vertical="center" wrapText="1"/>
    </xf>
    <xf numFmtId="0" fontId="9" fillId="8" borderId="9" xfId="0" applyFont="1" applyFill="1" applyBorder="1" applyAlignment="1">
      <alignment horizontal="center" vertical="center"/>
    </xf>
    <xf numFmtId="3" fontId="20" fillId="8" borderId="4" xfId="0" applyNumberFormat="1" applyFont="1" applyFill="1" applyBorder="1" applyAlignment="1">
      <alignment vertical="center" wrapText="1"/>
    </xf>
    <xf numFmtId="9" fontId="8" fillId="8" borderId="2" xfId="0" applyNumberFormat="1" applyFont="1" applyFill="1" applyBorder="1" applyAlignment="1">
      <alignment horizontal="center" vertical="center"/>
    </xf>
    <xf numFmtId="0" fontId="6" fillId="8" borderId="3" xfId="0" applyFont="1" applyFill="1" applyBorder="1" applyAlignment="1">
      <alignment horizontal="center" vertical="center" wrapText="1"/>
    </xf>
    <xf numFmtId="168" fontId="4" fillId="8" borderId="2" xfId="0" applyNumberFormat="1" applyFont="1" applyFill="1" applyBorder="1" applyAlignment="1">
      <alignment horizontal="center" vertical="center"/>
    </xf>
    <xf numFmtId="3" fontId="4" fillId="8" borderId="7" xfId="0" applyNumberFormat="1" applyFont="1" applyFill="1" applyBorder="1" applyAlignment="1">
      <alignment horizontal="center" vertical="center"/>
    </xf>
    <xf numFmtId="167" fontId="6" fillId="8" borderId="4" xfId="0" applyNumberFormat="1" applyFont="1" applyFill="1" applyBorder="1" applyAlignment="1">
      <alignment vertical="center" wrapText="1"/>
    </xf>
    <xf numFmtId="0" fontId="9" fillId="12" borderId="9" xfId="0" applyFont="1" applyFill="1" applyBorder="1" applyAlignment="1">
      <alignment horizontal="center" vertical="center"/>
    </xf>
    <xf numFmtId="0" fontId="5" fillId="12" borderId="3" xfId="0" applyFont="1" applyFill="1" applyBorder="1" applyAlignment="1">
      <alignment horizontal="center" vertical="center" wrapText="1"/>
    </xf>
    <xf numFmtId="0" fontId="15" fillId="12" borderId="9" xfId="0" applyFont="1" applyFill="1" applyBorder="1" applyAlignment="1">
      <alignment horizontal="center" vertical="center" wrapText="1"/>
    </xf>
    <xf numFmtId="0" fontId="8" fillId="12" borderId="7" xfId="0" applyFont="1" applyFill="1" applyBorder="1" applyAlignment="1">
      <alignment horizontal="center" vertical="center" wrapText="1"/>
    </xf>
    <xf numFmtId="3" fontId="20" fillId="12" borderId="4" xfId="0" applyNumberFormat="1" applyFont="1" applyFill="1" applyBorder="1" applyAlignment="1">
      <alignment vertical="center" wrapText="1"/>
    </xf>
    <xf numFmtId="9" fontId="8" fillId="12" borderId="2" xfId="0" applyNumberFormat="1" applyFont="1" applyFill="1" applyBorder="1" applyAlignment="1">
      <alignment horizontal="center" vertical="center"/>
    </xf>
    <xf numFmtId="0" fontId="6" fillId="12" borderId="3" xfId="0" applyFont="1" applyFill="1" applyBorder="1" applyAlignment="1">
      <alignment horizontal="center" vertical="center" wrapText="1"/>
    </xf>
    <xf numFmtId="168" fontId="4" fillId="12" borderId="2" xfId="0" applyNumberFormat="1" applyFont="1" applyFill="1" applyBorder="1" applyAlignment="1">
      <alignment horizontal="center" vertical="center"/>
    </xf>
    <xf numFmtId="3" fontId="4" fillId="12" borderId="7" xfId="0" applyNumberFormat="1" applyFont="1" applyFill="1" applyBorder="1" applyAlignment="1">
      <alignment horizontal="center" vertical="center"/>
    </xf>
    <xf numFmtId="167" fontId="6" fillId="12" borderId="4" xfId="0" applyNumberFormat="1" applyFont="1" applyFill="1" applyBorder="1" applyAlignment="1">
      <alignment vertical="center" wrapText="1"/>
    </xf>
    <xf numFmtId="169" fontId="18" fillId="6" borderId="8" xfId="0" applyNumberFormat="1" applyFont="1" applyFill="1" applyBorder="1" applyAlignment="1">
      <alignment horizontal="right" vertical="center"/>
    </xf>
    <xf numFmtId="169" fontId="18" fillId="7" borderId="8" xfId="0" applyNumberFormat="1" applyFont="1" applyFill="1" applyBorder="1" applyAlignment="1">
      <alignment horizontal="right" vertical="center"/>
    </xf>
    <xf numFmtId="0" fontId="9" fillId="14" borderId="15" xfId="0" applyFont="1" applyFill="1" applyBorder="1" applyAlignment="1">
      <alignment horizontal="center" vertical="center"/>
    </xf>
    <xf numFmtId="0" fontId="5" fillId="14" borderId="62" xfId="0" applyFont="1" applyFill="1" applyBorder="1" applyAlignment="1">
      <alignment horizontal="center" vertical="center" wrapText="1"/>
    </xf>
    <xf numFmtId="0" fontId="3" fillId="14" borderId="15" xfId="0" applyFont="1" applyFill="1" applyBorder="1" applyAlignment="1">
      <alignment horizontal="center" vertical="center" wrapText="1"/>
    </xf>
    <xf numFmtId="0" fontId="8" fillId="14" borderId="63" xfId="0" applyFont="1" applyFill="1" applyBorder="1" applyAlignment="1">
      <alignment horizontal="center" vertical="center" wrapText="1"/>
    </xf>
    <xf numFmtId="165" fontId="18" fillId="14" borderId="5" xfId="0" applyNumberFormat="1" applyFont="1" applyFill="1" applyBorder="1" applyAlignment="1">
      <alignment horizontal="right" vertical="center" wrapText="1"/>
    </xf>
    <xf numFmtId="3" fontId="20" fillId="14" borderId="6" xfId="0" applyNumberFormat="1" applyFont="1" applyFill="1" applyBorder="1" applyAlignment="1">
      <alignment vertical="center" wrapText="1"/>
    </xf>
    <xf numFmtId="9" fontId="8" fillId="14" borderId="5" xfId="0" applyNumberFormat="1" applyFont="1" applyFill="1" applyBorder="1" applyAlignment="1">
      <alignment horizontal="center" vertical="center"/>
    </xf>
    <xf numFmtId="164" fontId="6" fillId="14" borderId="62" xfId="0" applyNumberFormat="1" applyFont="1" applyFill="1" applyBorder="1" applyAlignment="1">
      <alignment horizontal="center" vertical="center" wrapText="1"/>
    </xf>
    <xf numFmtId="168" fontId="4" fillId="14" borderId="5" xfId="0" applyNumberFormat="1" applyFont="1" applyFill="1" applyBorder="1" applyAlignment="1">
      <alignment horizontal="center" vertical="center"/>
    </xf>
    <xf numFmtId="3" fontId="4" fillId="14" borderId="63" xfId="0" applyNumberFormat="1" applyFont="1" applyFill="1" applyBorder="1" applyAlignment="1">
      <alignment horizontal="center" vertical="center"/>
    </xf>
    <xf numFmtId="167" fontId="6" fillId="14" borderId="6" xfId="0" applyNumberFormat="1" applyFont="1" applyFill="1" applyBorder="1" applyAlignment="1">
      <alignment vertical="center" wrapText="1"/>
    </xf>
    <xf numFmtId="0" fontId="20" fillId="14" borderId="3" xfId="0" applyFont="1" applyFill="1" applyBorder="1" applyAlignment="1">
      <alignment horizontal="center" vertical="center" wrapText="1"/>
    </xf>
    <xf numFmtId="0" fontId="3" fillId="14" borderId="9" xfId="0" applyFont="1" applyFill="1" applyBorder="1" applyAlignment="1">
      <alignment horizontal="center" vertical="center" wrapText="1"/>
    </xf>
    <xf numFmtId="0" fontId="8" fillId="14" borderId="7" xfId="0" applyFont="1" applyFill="1" applyBorder="1" applyAlignment="1">
      <alignment horizontal="center" vertical="center" wrapText="1"/>
    </xf>
    <xf numFmtId="165" fontId="18" fillId="14" borderId="2" xfId="0" applyNumberFormat="1" applyFont="1" applyFill="1" applyBorder="1" applyAlignment="1">
      <alignment horizontal="right" vertical="center" wrapText="1"/>
    </xf>
    <xf numFmtId="3" fontId="20" fillId="14" borderId="4" xfId="0" applyNumberFormat="1" applyFont="1" applyFill="1" applyBorder="1" applyAlignment="1">
      <alignment vertical="center" wrapText="1"/>
    </xf>
    <xf numFmtId="9" fontId="8" fillId="14" borderId="2" xfId="0" applyNumberFormat="1" applyFont="1" applyFill="1" applyBorder="1" applyAlignment="1">
      <alignment horizontal="center" vertical="center"/>
    </xf>
    <xf numFmtId="0" fontId="6" fillId="14" borderId="3" xfId="0" applyFont="1" applyFill="1" applyBorder="1" applyAlignment="1">
      <alignment horizontal="center" vertical="center" wrapText="1"/>
    </xf>
    <xf numFmtId="168" fontId="4" fillId="14" borderId="2" xfId="0" applyNumberFormat="1" applyFont="1" applyFill="1" applyBorder="1" applyAlignment="1">
      <alignment horizontal="center" vertical="center"/>
    </xf>
    <xf numFmtId="3" fontId="4" fillId="14" borderId="7" xfId="0" applyNumberFormat="1" applyFont="1" applyFill="1" applyBorder="1" applyAlignment="1">
      <alignment horizontal="center" vertical="center"/>
    </xf>
    <xf numFmtId="167" fontId="6" fillId="14" borderId="4" xfId="0" applyNumberFormat="1" applyFont="1" applyFill="1" applyBorder="1" applyAlignment="1">
      <alignment vertical="center" wrapText="1"/>
    </xf>
    <xf numFmtId="0" fontId="9" fillId="14" borderId="9" xfId="0" applyFont="1" applyFill="1" applyBorder="1" applyAlignment="1">
      <alignment horizontal="center" vertical="center"/>
    </xf>
    <xf numFmtId="0" fontId="17" fillId="14" borderId="3" xfId="0" applyFont="1" applyFill="1" applyBorder="1" applyAlignment="1">
      <alignment horizontal="center" vertical="center" wrapText="1"/>
    </xf>
    <xf numFmtId="0" fontId="5" fillId="14" borderId="3" xfId="0" applyFont="1" applyFill="1" applyBorder="1" applyAlignment="1">
      <alignment horizontal="center" vertical="center" wrapText="1"/>
    </xf>
    <xf numFmtId="164" fontId="6" fillId="14" borderId="3" xfId="0" applyNumberFormat="1" applyFont="1" applyFill="1" applyBorder="1" applyAlignment="1">
      <alignment horizontal="center" vertical="center" wrapText="1"/>
    </xf>
    <xf numFmtId="0" fontId="9" fillId="15" borderId="9" xfId="0" applyFont="1" applyFill="1" applyBorder="1" applyAlignment="1">
      <alignment horizontal="center" vertical="center"/>
    </xf>
    <xf numFmtId="0" fontId="17" fillId="15" borderId="3"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8" fillId="15" borderId="7" xfId="0" applyFont="1" applyFill="1" applyBorder="1" applyAlignment="1">
      <alignment horizontal="center" vertical="center" wrapText="1"/>
    </xf>
    <xf numFmtId="165" fontId="18" fillId="15" borderId="2" xfId="0" applyNumberFormat="1" applyFont="1" applyFill="1" applyBorder="1" applyAlignment="1">
      <alignment horizontal="right" vertical="center" wrapText="1"/>
    </xf>
    <xf numFmtId="3" fontId="20" fillId="15" borderId="4" xfId="0" applyNumberFormat="1" applyFont="1" applyFill="1" applyBorder="1" applyAlignment="1">
      <alignment vertical="center" wrapText="1"/>
    </xf>
    <xf numFmtId="9" fontId="8" fillId="15" borderId="2" xfId="0" applyNumberFormat="1" applyFont="1" applyFill="1" applyBorder="1" applyAlignment="1">
      <alignment horizontal="center" vertical="center"/>
    </xf>
    <xf numFmtId="0" fontId="6" fillId="15" borderId="3" xfId="0" applyFont="1" applyFill="1" applyBorder="1" applyAlignment="1">
      <alignment horizontal="center" vertical="center" wrapText="1"/>
    </xf>
    <xf numFmtId="168" fontId="4" fillId="15" borderId="2" xfId="0" applyNumberFormat="1" applyFont="1" applyFill="1" applyBorder="1" applyAlignment="1">
      <alignment horizontal="center" vertical="center"/>
    </xf>
    <xf numFmtId="3" fontId="4" fillId="15" borderId="7" xfId="0" applyNumberFormat="1" applyFont="1" applyFill="1" applyBorder="1" applyAlignment="1">
      <alignment horizontal="center" vertical="center"/>
    </xf>
    <xf numFmtId="167" fontId="6" fillId="15" borderId="4" xfId="0" applyNumberFormat="1" applyFont="1" applyFill="1" applyBorder="1" applyAlignment="1">
      <alignment vertical="center" wrapText="1"/>
    </xf>
    <xf numFmtId="0" fontId="9" fillId="15" borderId="15" xfId="0" applyFont="1" applyFill="1" applyBorder="1" applyAlignment="1">
      <alignment horizontal="center" vertical="center"/>
    </xf>
    <xf numFmtId="0" fontId="5" fillId="15" borderId="3" xfId="0" applyFont="1" applyFill="1" applyBorder="1" applyAlignment="1">
      <alignment horizontal="center" vertical="center" wrapText="1"/>
    </xf>
    <xf numFmtId="0" fontId="20" fillId="15" borderId="3" xfId="0" applyFont="1" applyFill="1" applyBorder="1" applyAlignment="1">
      <alignment horizontal="center" vertical="center" wrapText="1"/>
    </xf>
    <xf numFmtId="0" fontId="9" fillId="16" borderId="9" xfId="0" applyFont="1" applyFill="1" applyBorder="1" applyAlignment="1">
      <alignment horizontal="center" vertical="center"/>
    </xf>
    <xf numFmtId="0" fontId="5" fillId="16" borderId="3"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8" fillId="16" borderId="7" xfId="0" applyFont="1" applyFill="1" applyBorder="1" applyAlignment="1">
      <alignment horizontal="center" vertical="center" wrapText="1"/>
    </xf>
    <xf numFmtId="165" fontId="18" fillId="16" borderId="2" xfId="0" applyNumberFormat="1" applyFont="1" applyFill="1" applyBorder="1" applyAlignment="1">
      <alignment horizontal="right" vertical="center" wrapText="1"/>
    </xf>
    <xf numFmtId="3" fontId="20" fillId="16" borderId="4" xfId="0" applyNumberFormat="1" applyFont="1" applyFill="1" applyBorder="1" applyAlignment="1">
      <alignment vertical="center" wrapText="1"/>
    </xf>
    <xf numFmtId="9" fontId="8" fillId="16" borderId="2" xfId="0" applyNumberFormat="1" applyFont="1" applyFill="1" applyBorder="1" applyAlignment="1">
      <alignment horizontal="center" vertical="center"/>
    </xf>
    <xf numFmtId="0" fontId="6" fillId="16" borderId="3" xfId="0" applyFont="1" applyFill="1" applyBorder="1" applyAlignment="1">
      <alignment horizontal="center" vertical="center" wrapText="1"/>
    </xf>
    <xf numFmtId="168" fontId="4" fillId="16" borderId="2" xfId="0" applyNumberFormat="1" applyFont="1" applyFill="1" applyBorder="1" applyAlignment="1">
      <alignment horizontal="center" vertical="center"/>
    </xf>
    <xf numFmtId="3" fontId="4" fillId="16" borderId="7" xfId="0" applyNumberFormat="1" applyFont="1" applyFill="1" applyBorder="1" applyAlignment="1">
      <alignment horizontal="center" vertical="center"/>
    </xf>
    <xf numFmtId="167" fontId="6" fillId="16" borderId="4" xfId="0" applyNumberFormat="1" applyFont="1" applyFill="1" applyBorder="1" applyAlignment="1">
      <alignment vertical="center" wrapText="1"/>
    </xf>
    <xf numFmtId="169" fontId="18" fillId="14" borderId="8" xfId="0" applyNumberFormat="1" applyFont="1" applyFill="1" applyBorder="1" applyAlignment="1">
      <alignment horizontal="right" vertical="center"/>
    </xf>
    <xf numFmtId="169" fontId="18" fillId="15" borderId="8" xfId="0" applyNumberFormat="1" applyFont="1" applyFill="1" applyBorder="1" applyAlignment="1">
      <alignment horizontal="right" vertical="center"/>
    </xf>
    <xf numFmtId="169" fontId="18" fillId="8" borderId="8" xfId="0" applyNumberFormat="1" applyFont="1" applyFill="1" applyBorder="1" applyAlignment="1">
      <alignment horizontal="right" vertical="center"/>
    </xf>
    <xf numFmtId="169" fontId="18" fillId="16" borderId="8" xfId="0" applyNumberFormat="1" applyFont="1" applyFill="1" applyBorder="1" applyAlignment="1">
      <alignment horizontal="right" vertical="center"/>
    </xf>
    <xf numFmtId="169" fontId="18" fillId="14" borderId="64" xfId="0" applyNumberFormat="1" applyFont="1" applyFill="1" applyBorder="1" applyAlignment="1">
      <alignment horizontal="right" vertical="center"/>
    </xf>
    <xf numFmtId="169" fontId="18" fillId="12" borderId="8" xfId="0" applyNumberFormat="1" applyFont="1" applyFill="1" applyBorder="1" applyAlignment="1">
      <alignment horizontal="right" vertical="center"/>
    </xf>
    <xf numFmtId="0" fontId="9" fillId="17" borderId="9" xfId="0" applyFont="1" applyFill="1" applyBorder="1" applyAlignment="1">
      <alignment horizontal="center" vertical="center"/>
    </xf>
    <xf numFmtId="0" fontId="17" fillId="17" borderId="3" xfId="0" applyFont="1" applyFill="1" applyBorder="1" applyAlignment="1">
      <alignment horizontal="center" vertical="center" wrapText="1"/>
    </xf>
    <xf numFmtId="0" fontId="3" fillId="17" borderId="9" xfId="0" applyFont="1" applyFill="1" applyBorder="1" applyAlignment="1">
      <alignment horizontal="center" vertical="center" wrapText="1"/>
    </xf>
    <xf numFmtId="0" fontId="8" fillId="17" borderId="7" xfId="0" applyFont="1" applyFill="1" applyBorder="1" applyAlignment="1">
      <alignment horizontal="center" vertical="center" wrapText="1"/>
    </xf>
    <xf numFmtId="165" fontId="18" fillId="17" borderId="2" xfId="0" applyNumberFormat="1" applyFont="1" applyFill="1" applyBorder="1" applyAlignment="1">
      <alignment horizontal="right" vertical="center" wrapText="1"/>
    </xf>
    <xf numFmtId="3" fontId="20" fillId="17" borderId="4" xfId="0" applyNumberFormat="1" applyFont="1" applyFill="1" applyBorder="1" applyAlignment="1">
      <alignment vertical="center" wrapText="1"/>
    </xf>
    <xf numFmtId="9" fontId="8" fillId="17" borderId="2" xfId="0" applyNumberFormat="1" applyFont="1" applyFill="1" applyBorder="1" applyAlignment="1">
      <alignment horizontal="center" vertical="center"/>
    </xf>
    <xf numFmtId="0" fontId="6" fillId="17" borderId="3" xfId="0" applyFont="1" applyFill="1" applyBorder="1" applyAlignment="1">
      <alignment horizontal="center" vertical="center" wrapText="1"/>
    </xf>
    <xf numFmtId="168" fontId="4" fillId="17" borderId="2" xfId="0" applyNumberFormat="1" applyFont="1" applyFill="1" applyBorder="1" applyAlignment="1">
      <alignment horizontal="center" vertical="center"/>
    </xf>
    <xf numFmtId="3" fontId="4" fillId="17" borderId="7" xfId="0" applyNumberFormat="1" applyFont="1" applyFill="1" applyBorder="1" applyAlignment="1">
      <alignment horizontal="center" vertical="center"/>
    </xf>
    <xf numFmtId="167" fontId="6" fillId="17" borderId="4" xfId="0" applyNumberFormat="1" applyFont="1" applyFill="1" applyBorder="1" applyAlignment="1">
      <alignment vertical="center" wrapText="1"/>
    </xf>
    <xf numFmtId="169" fontId="18" fillId="17" borderId="8" xfId="0" applyNumberFormat="1" applyFont="1" applyFill="1" applyBorder="1" applyAlignment="1">
      <alignment horizontal="right" vertical="center"/>
    </xf>
    <xf numFmtId="0" fontId="9" fillId="17" borderId="15" xfId="0" applyFont="1" applyFill="1" applyBorder="1" applyAlignment="1">
      <alignment horizontal="center" vertical="center"/>
    </xf>
    <xf numFmtId="0" fontId="5" fillId="17" borderId="3" xfId="0" applyFont="1" applyFill="1" applyBorder="1" applyAlignment="1">
      <alignment horizontal="center" vertical="center" wrapText="1"/>
    </xf>
    <xf numFmtId="0" fontId="9" fillId="17" borderId="59" xfId="0" applyFont="1" applyFill="1" applyBorder="1" applyAlignment="1">
      <alignment horizontal="center" vertical="center"/>
    </xf>
    <xf numFmtId="0" fontId="5" fillId="17" borderId="58" xfId="0" applyFont="1" applyFill="1" applyBorder="1" applyAlignment="1">
      <alignment horizontal="center" vertical="center" wrapText="1"/>
    </xf>
    <xf numFmtId="0" fontId="3" fillId="17" borderId="59" xfId="0" applyFont="1" applyFill="1" applyBorder="1" applyAlignment="1">
      <alignment horizontal="center" vertical="center" wrapText="1"/>
    </xf>
    <xf numFmtId="0" fontId="8" fillId="17" borderId="56" xfId="0" applyFont="1" applyFill="1" applyBorder="1" applyAlignment="1">
      <alignment horizontal="center" vertical="center" wrapText="1"/>
    </xf>
    <xf numFmtId="165" fontId="18" fillId="17" borderId="57" xfId="0" applyNumberFormat="1" applyFont="1" applyFill="1" applyBorder="1" applyAlignment="1">
      <alignment horizontal="right" vertical="center" wrapText="1"/>
    </xf>
    <xf numFmtId="3" fontId="20" fillId="17" borderId="60" xfId="0" applyNumberFormat="1" applyFont="1" applyFill="1" applyBorder="1" applyAlignment="1">
      <alignment vertical="center" wrapText="1"/>
    </xf>
    <xf numFmtId="9" fontId="8" fillId="17" borderId="57" xfId="0" applyNumberFormat="1" applyFont="1" applyFill="1" applyBorder="1" applyAlignment="1">
      <alignment horizontal="center" vertical="center"/>
    </xf>
    <xf numFmtId="0" fontId="6" fillId="17" borderId="58" xfId="0" applyFont="1" applyFill="1" applyBorder="1" applyAlignment="1">
      <alignment horizontal="center" vertical="center" wrapText="1"/>
    </xf>
    <xf numFmtId="168" fontId="4" fillId="17" borderId="57" xfId="0" applyNumberFormat="1" applyFont="1" applyFill="1" applyBorder="1" applyAlignment="1">
      <alignment horizontal="center" vertical="center"/>
    </xf>
    <xf numFmtId="3" fontId="4" fillId="17" borderId="56" xfId="0" applyNumberFormat="1" applyFont="1" applyFill="1" applyBorder="1" applyAlignment="1">
      <alignment horizontal="center" vertical="center"/>
    </xf>
    <xf numFmtId="167" fontId="6" fillId="17" borderId="60" xfId="0" applyNumberFormat="1" applyFont="1" applyFill="1" applyBorder="1" applyAlignment="1">
      <alignment vertical="center" wrapText="1"/>
    </xf>
    <xf numFmtId="169" fontId="18" fillId="17" borderId="61" xfId="0" applyNumberFormat="1" applyFont="1" applyFill="1" applyBorder="1" applyAlignment="1">
      <alignment horizontal="right" vertical="center"/>
    </xf>
    <xf numFmtId="0" fontId="9" fillId="18" borderId="9" xfId="0" applyFont="1" applyFill="1" applyBorder="1" applyAlignment="1">
      <alignment horizontal="center" vertical="center"/>
    </xf>
    <xf numFmtId="0" fontId="17" fillId="18" borderId="3" xfId="0" applyFont="1" applyFill="1" applyBorder="1" applyAlignment="1">
      <alignment horizontal="center" vertical="center" wrapText="1"/>
    </xf>
    <xf numFmtId="0" fontId="3" fillId="18" borderId="9" xfId="0" applyFont="1" applyFill="1" applyBorder="1" applyAlignment="1">
      <alignment horizontal="center" vertical="center" wrapText="1"/>
    </xf>
    <xf numFmtId="0" fontId="8" fillId="18" borderId="7" xfId="0" applyFont="1" applyFill="1" applyBorder="1" applyAlignment="1">
      <alignment horizontal="center" vertical="center" wrapText="1"/>
    </xf>
    <xf numFmtId="165" fontId="18" fillId="18" borderId="2" xfId="0" applyNumberFormat="1" applyFont="1" applyFill="1" applyBorder="1" applyAlignment="1">
      <alignment horizontal="right" vertical="center" wrapText="1"/>
    </xf>
    <xf numFmtId="3" fontId="20" fillId="18" borderId="4" xfId="0" applyNumberFormat="1" applyFont="1" applyFill="1" applyBorder="1" applyAlignment="1">
      <alignment vertical="center" wrapText="1"/>
    </xf>
    <xf numFmtId="9" fontId="8" fillId="18" borderId="2" xfId="0" applyNumberFormat="1" applyFont="1" applyFill="1" applyBorder="1" applyAlignment="1">
      <alignment horizontal="center" vertical="center"/>
    </xf>
    <xf numFmtId="0" fontId="6" fillId="18" borderId="3" xfId="0" applyFont="1" applyFill="1" applyBorder="1" applyAlignment="1">
      <alignment horizontal="center" vertical="center" wrapText="1"/>
    </xf>
    <xf numFmtId="168" fontId="4" fillId="18" borderId="2" xfId="0" applyNumberFormat="1" applyFont="1" applyFill="1" applyBorder="1" applyAlignment="1">
      <alignment horizontal="center" vertical="center"/>
    </xf>
    <xf numFmtId="3" fontId="4" fillId="18" borderId="7" xfId="0" applyNumberFormat="1" applyFont="1" applyFill="1" applyBorder="1" applyAlignment="1">
      <alignment horizontal="center" vertical="center"/>
    </xf>
    <xf numFmtId="167" fontId="6" fillId="18" borderId="4" xfId="0" applyNumberFormat="1" applyFont="1" applyFill="1" applyBorder="1" applyAlignment="1">
      <alignment vertical="center" wrapText="1"/>
    </xf>
    <xf numFmtId="169" fontId="18" fillId="18" borderId="8" xfId="0" applyNumberFormat="1" applyFont="1" applyFill="1" applyBorder="1" applyAlignment="1">
      <alignment horizontal="right" vertical="center"/>
    </xf>
    <xf numFmtId="0" fontId="9" fillId="18" borderId="15" xfId="0" applyFont="1" applyFill="1" applyBorder="1" applyAlignment="1">
      <alignment horizontal="center" vertical="center"/>
    </xf>
    <xf numFmtId="165" fontId="18" fillId="12" borderId="2" xfId="0" applyNumberFormat="1" applyFont="1" applyFill="1" applyBorder="1" applyAlignment="1">
      <alignment horizontal="right" vertical="center" wrapText="1"/>
    </xf>
    <xf numFmtId="0" fontId="9" fillId="19" borderId="9" xfId="0" applyFont="1" applyFill="1" applyBorder="1" applyAlignment="1">
      <alignment horizontal="center" vertical="center"/>
    </xf>
    <xf numFmtId="0" fontId="5" fillId="19" borderId="3" xfId="0" applyFont="1" applyFill="1" applyBorder="1" applyAlignment="1">
      <alignment horizontal="center" vertical="center" wrapText="1"/>
    </xf>
    <xf numFmtId="0" fontId="3" fillId="19" borderId="9" xfId="0" applyFont="1" applyFill="1" applyBorder="1" applyAlignment="1">
      <alignment horizontal="center" vertical="center" wrapText="1"/>
    </xf>
    <xf numFmtId="0" fontId="8" fillId="19" borderId="7" xfId="0" applyFont="1" applyFill="1" applyBorder="1" applyAlignment="1">
      <alignment horizontal="center" vertical="center" wrapText="1"/>
    </xf>
    <xf numFmtId="165" fontId="18" fillId="19" borderId="2" xfId="0" applyNumberFormat="1" applyFont="1" applyFill="1" applyBorder="1" applyAlignment="1">
      <alignment horizontal="right" vertical="center" wrapText="1"/>
    </xf>
    <xf numFmtId="0" fontId="20" fillId="19" borderId="4" xfId="0" applyFont="1" applyFill="1" applyBorder="1" applyAlignment="1">
      <alignment vertical="center" wrapText="1"/>
    </xf>
    <xf numFmtId="9" fontId="8" fillId="19" borderId="2" xfId="0" applyNumberFormat="1" applyFont="1" applyFill="1" applyBorder="1" applyAlignment="1">
      <alignment horizontal="center" vertical="center"/>
    </xf>
    <xf numFmtId="0" fontId="6" fillId="19" borderId="3" xfId="0" applyFont="1" applyFill="1" applyBorder="1" applyAlignment="1">
      <alignment horizontal="center" vertical="center" wrapText="1"/>
    </xf>
    <xf numFmtId="168" fontId="4" fillId="19" borderId="2" xfId="0" applyNumberFormat="1" applyFont="1" applyFill="1" applyBorder="1" applyAlignment="1">
      <alignment horizontal="center" vertical="center"/>
    </xf>
    <xf numFmtId="3" fontId="4" fillId="19" borderId="7" xfId="0" applyNumberFormat="1" applyFont="1" applyFill="1" applyBorder="1" applyAlignment="1">
      <alignment horizontal="center" vertical="center"/>
    </xf>
    <xf numFmtId="167" fontId="6" fillId="19" borderId="4" xfId="0" applyNumberFormat="1" applyFont="1" applyFill="1" applyBorder="1" applyAlignment="1">
      <alignment vertical="center" wrapText="1"/>
    </xf>
    <xf numFmtId="169" fontId="18" fillId="19" borderId="8" xfId="0" applyNumberFormat="1" applyFont="1" applyFill="1" applyBorder="1" applyAlignment="1">
      <alignment horizontal="right" vertical="center"/>
    </xf>
    <xf numFmtId="0" fontId="9" fillId="20" borderId="9" xfId="0" applyFont="1" applyFill="1" applyBorder="1" applyAlignment="1">
      <alignment horizontal="center" vertical="center"/>
    </xf>
    <xf numFmtId="0" fontId="5" fillId="20" borderId="3" xfId="0" applyFont="1" applyFill="1" applyBorder="1" applyAlignment="1">
      <alignment horizontal="center" vertical="center" wrapText="1"/>
    </xf>
    <xf numFmtId="0" fontId="15" fillId="20" borderId="9" xfId="0" applyFont="1" applyFill="1" applyBorder="1" applyAlignment="1">
      <alignment horizontal="center" vertical="center" wrapText="1"/>
    </xf>
    <xf numFmtId="0" fontId="8" fillId="20" borderId="7" xfId="0" applyFont="1" applyFill="1" applyBorder="1" applyAlignment="1">
      <alignment horizontal="center" vertical="center" wrapText="1"/>
    </xf>
    <xf numFmtId="165" fontId="18" fillId="20" borderId="2" xfId="0" applyNumberFormat="1" applyFont="1" applyFill="1" applyBorder="1" applyAlignment="1">
      <alignment horizontal="right" vertical="center" wrapText="1"/>
    </xf>
    <xf numFmtId="3" fontId="20" fillId="20" borderId="4" xfId="0" applyNumberFormat="1" applyFont="1" applyFill="1" applyBorder="1" applyAlignment="1">
      <alignment vertical="center" wrapText="1"/>
    </xf>
    <xf numFmtId="9" fontId="8" fillId="20" borderId="2" xfId="0" applyNumberFormat="1" applyFont="1" applyFill="1" applyBorder="1" applyAlignment="1">
      <alignment horizontal="center" vertical="center"/>
    </xf>
    <xf numFmtId="0" fontId="6" fillId="20" borderId="3" xfId="0" applyFont="1" applyFill="1" applyBorder="1" applyAlignment="1">
      <alignment horizontal="center" vertical="center" wrapText="1"/>
    </xf>
    <xf numFmtId="168" fontId="4" fillId="20" borderId="2" xfId="0" applyNumberFormat="1" applyFont="1" applyFill="1" applyBorder="1" applyAlignment="1">
      <alignment horizontal="center" vertical="center"/>
    </xf>
    <xf numFmtId="3" fontId="4" fillId="20" borderId="7" xfId="0" applyNumberFormat="1" applyFont="1" applyFill="1" applyBorder="1" applyAlignment="1">
      <alignment horizontal="center" vertical="center"/>
    </xf>
    <xf numFmtId="167" fontId="6" fillId="20" borderId="4" xfId="0" applyNumberFormat="1" applyFont="1" applyFill="1" applyBorder="1" applyAlignment="1">
      <alignment vertical="center" wrapText="1"/>
    </xf>
    <xf numFmtId="169" fontId="18" fillId="20" borderId="8" xfId="0" applyNumberFormat="1" applyFont="1" applyFill="1" applyBorder="1" applyAlignment="1">
      <alignment horizontal="right" vertical="center"/>
    </xf>
    <xf numFmtId="0" fontId="9" fillId="21" borderId="15" xfId="0" applyFont="1" applyFill="1" applyBorder="1" applyAlignment="1">
      <alignment horizontal="center" vertical="center"/>
    </xf>
    <xf numFmtId="0" fontId="5" fillId="21" borderId="3" xfId="0" applyFont="1" applyFill="1" applyBorder="1" applyAlignment="1">
      <alignment horizontal="center" vertical="center" wrapText="1"/>
    </xf>
    <xf numFmtId="0" fontId="3" fillId="21" borderId="9" xfId="0" applyFont="1" applyFill="1" applyBorder="1" applyAlignment="1">
      <alignment horizontal="center" vertical="center" wrapText="1"/>
    </xf>
    <xf numFmtId="0" fontId="8" fillId="21" borderId="7" xfId="0" applyFont="1" applyFill="1" applyBorder="1" applyAlignment="1">
      <alignment horizontal="center" vertical="center" wrapText="1"/>
    </xf>
    <xf numFmtId="3" fontId="20" fillId="21" borderId="4" xfId="0" applyNumberFormat="1" applyFont="1" applyFill="1" applyBorder="1" applyAlignment="1">
      <alignment vertical="center" wrapText="1"/>
    </xf>
    <xf numFmtId="9" fontId="8" fillId="21" borderId="2" xfId="0" applyNumberFormat="1" applyFont="1" applyFill="1" applyBorder="1" applyAlignment="1">
      <alignment horizontal="center" vertical="center"/>
    </xf>
    <xf numFmtId="0" fontId="6" fillId="21" borderId="3" xfId="0" applyFont="1" applyFill="1" applyBorder="1" applyAlignment="1">
      <alignment horizontal="center" vertical="center" wrapText="1"/>
    </xf>
    <xf numFmtId="168" fontId="4" fillId="21" borderId="2" xfId="0" applyNumberFormat="1" applyFont="1" applyFill="1" applyBorder="1" applyAlignment="1">
      <alignment horizontal="center" vertical="center"/>
    </xf>
    <xf numFmtId="3" fontId="4" fillId="21" borderId="7" xfId="0" applyNumberFormat="1" applyFont="1" applyFill="1" applyBorder="1" applyAlignment="1">
      <alignment horizontal="center" vertical="center"/>
    </xf>
    <xf numFmtId="167" fontId="6" fillId="21" borderId="4" xfId="0" applyNumberFormat="1" applyFont="1" applyFill="1" applyBorder="1" applyAlignment="1">
      <alignment vertical="center" wrapText="1"/>
    </xf>
    <xf numFmtId="169" fontId="18" fillId="21" borderId="8" xfId="0" applyNumberFormat="1" applyFont="1" applyFill="1" applyBorder="1" applyAlignment="1">
      <alignment horizontal="right" vertical="center"/>
    </xf>
    <xf numFmtId="0" fontId="9" fillId="22" borderId="15" xfId="0" applyFont="1" applyFill="1" applyBorder="1" applyAlignment="1">
      <alignment horizontal="center" vertical="center"/>
    </xf>
    <xf numFmtId="0" fontId="5" fillId="22" borderId="3" xfId="0" applyFont="1" applyFill="1" applyBorder="1" applyAlignment="1">
      <alignment horizontal="center" vertical="center" wrapText="1"/>
    </xf>
    <xf numFmtId="0" fontId="3" fillId="22" borderId="9" xfId="0" applyFont="1" applyFill="1" applyBorder="1" applyAlignment="1">
      <alignment horizontal="center" vertical="center" wrapText="1"/>
    </xf>
    <xf numFmtId="0" fontId="8" fillId="22" borderId="7" xfId="0" applyFont="1" applyFill="1" applyBorder="1" applyAlignment="1">
      <alignment horizontal="center" vertical="center" wrapText="1"/>
    </xf>
    <xf numFmtId="3" fontId="20" fillId="22" borderId="4" xfId="0" applyNumberFormat="1" applyFont="1" applyFill="1" applyBorder="1" applyAlignment="1">
      <alignment vertical="center" wrapText="1"/>
    </xf>
    <xf numFmtId="9" fontId="8" fillId="22" borderId="2" xfId="0" applyNumberFormat="1" applyFont="1" applyFill="1" applyBorder="1" applyAlignment="1">
      <alignment horizontal="center" vertical="center"/>
    </xf>
    <xf numFmtId="0" fontId="6" fillId="22" borderId="3" xfId="0" applyFont="1" applyFill="1" applyBorder="1" applyAlignment="1">
      <alignment horizontal="center" vertical="center" wrapText="1"/>
    </xf>
    <xf numFmtId="168" fontId="4" fillId="22" borderId="2" xfId="0" applyNumberFormat="1" applyFont="1" applyFill="1" applyBorder="1" applyAlignment="1">
      <alignment horizontal="center" vertical="center"/>
    </xf>
    <xf numFmtId="3" fontId="4" fillId="22" borderId="7" xfId="0" applyNumberFormat="1" applyFont="1" applyFill="1" applyBorder="1" applyAlignment="1">
      <alignment horizontal="center" vertical="center"/>
    </xf>
    <xf numFmtId="167" fontId="6" fillId="22" borderId="4" xfId="0" applyNumberFormat="1" applyFont="1" applyFill="1" applyBorder="1" applyAlignment="1">
      <alignment vertical="center" wrapText="1"/>
    </xf>
    <xf numFmtId="169" fontId="18" fillId="22" borderId="8" xfId="0" applyNumberFormat="1" applyFont="1" applyFill="1" applyBorder="1" applyAlignment="1">
      <alignment horizontal="right" vertical="center"/>
    </xf>
    <xf numFmtId="0" fontId="9" fillId="13" borderId="59" xfId="0" applyFont="1" applyFill="1" applyBorder="1" applyAlignment="1">
      <alignment horizontal="center" vertical="center"/>
    </xf>
    <xf numFmtId="0" fontId="5" fillId="13" borderId="58" xfId="0" applyFont="1" applyFill="1" applyBorder="1" applyAlignment="1">
      <alignment horizontal="center" vertical="center" wrapText="1"/>
    </xf>
    <xf numFmtId="0" fontId="3" fillId="13" borderId="59" xfId="0" applyFont="1" applyFill="1" applyBorder="1" applyAlignment="1">
      <alignment horizontal="center" vertical="center" wrapText="1"/>
    </xf>
    <xf numFmtId="0" fontId="8" fillId="13" borderId="56" xfId="0" applyFont="1" applyFill="1" applyBorder="1" applyAlignment="1">
      <alignment horizontal="center" vertical="center" wrapText="1"/>
    </xf>
    <xf numFmtId="3" fontId="20" fillId="13" borderId="60" xfId="0" applyNumberFormat="1" applyFont="1" applyFill="1" applyBorder="1" applyAlignment="1">
      <alignment vertical="center" wrapText="1"/>
    </xf>
    <xf numFmtId="9" fontId="8" fillId="13" borderId="57" xfId="0" applyNumberFormat="1" applyFont="1" applyFill="1" applyBorder="1" applyAlignment="1">
      <alignment horizontal="center" vertical="center"/>
    </xf>
    <xf numFmtId="0" fontId="6" fillId="13" borderId="58" xfId="0" applyFont="1" applyFill="1" applyBorder="1" applyAlignment="1">
      <alignment horizontal="center" vertical="center" wrapText="1"/>
    </xf>
    <xf numFmtId="168" fontId="4" fillId="13" borderId="57" xfId="0" applyNumberFormat="1" applyFont="1" applyFill="1" applyBorder="1" applyAlignment="1">
      <alignment horizontal="center" vertical="center"/>
    </xf>
    <xf numFmtId="3" fontId="4" fillId="13" borderId="56" xfId="0" applyNumberFormat="1" applyFont="1" applyFill="1" applyBorder="1" applyAlignment="1">
      <alignment horizontal="center" vertical="center"/>
    </xf>
    <xf numFmtId="167" fontId="6" fillId="13" borderId="60" xfId="0" applyNumberFormat="1" applyFont="1" applyFill="1" applyBorder="1" applyAlignment="1">
      <alignment vertical="center" wrapText="1"/>
    </xf>
    <xf numFmtId="169" fontId="18" fillId="13" borderId="61" xfId="0" applyNumberFormat="1" applyFont="1" applyFill="1" applyBorder="1" applyAlignment="1">
      <alignment horizontal="right" vertical="center"/>
    </xf>
    <xf numFmtId="0" fontId="9" fillId="10" borderId="16" xfId="0" applyFont="1" applyFill="1" applyBorder="1" applyAlignment="1">
      <alignment horizontal="center" vertical="center"/>
    </xf>
    <xf numFmtId="0" fontId="5" fillId="10" borderId="13"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8" fillId="10" borderId="11" xfId="0" applyFont="1" applyFill="1" applyBorder="1" applyAlignment="1">
      <alignment horizontal="center" vertical="center" wrapText="1"/>
    </xf>
    <xf numFmtId="165" fontId="18" fillId="10" borderId="12" xfId="0" applyNumberFormat="1" applyFont="1" applyFill="1" applyBorder="1" applyAlignment="1">
      <alignment horizontal="right" vertical="center" wrapText="1"/>
    </xf>
    <xf numFmtId="3" fontId="20" fillId="10" borderId="10" xfId="0" applyNumberFormat="1" applyFont="1" applyFill="1" applyBorder="1" applyAlignment="1">
      <alignment vertical="center" wrapText="1"/>
    </xf>
    <xf numFmtId="9" fontId="8" fillId="10" borderId="12" xfId="0" applyNumberFormat="1" applyFont="1" applyFill="1" applyBorder="1" applyAlignment="1">
      <alignment horizontal="center" vertical="center"/>
    </xf>
    <xf numFmtId="0" fontId="6" fillId="10" borderId="13" xfId="0" applyFont="1" applyFill="1" applyBorder="1" applyAlignment="1">
      <alignment horizontal="center" vertical="center" wrapText="1"/>
    </xf>
    <xf numFmtId="168" fontId="4" fillId="10" borderId="12" xfId="0" applyNumberFormat="1" applyFont="1" applyFill="1" applyBorder="1" applyAlignment="1">
      <alignment horizontal="center" vertical="center"/>
    </xf>
    <xf numFmtId="3" fontId="4" fillId="10" borderId="11" xfId="0" applyNumberFormat="1" applyFont="1" applyFill="1" applyBorder="1" applyAlignment="1">
      <alignment horizontal="center" vertical="center"/>
    </xf>
    <xf numFmtId="167" fontId="6" fillId="10" borderId="10" xfId="0" applyNumberFormat="1" applyFont="1" applyFill="1" applyBorder="1" applyAlignment="1">
      <alignment vertical="center" wrapText="1"/>
    </xf>
    <xf numFmtId="169" fontId="18" fillId="10" borderId="14" xfId="0" applyNumberFormat="1" applyFont="1" applyFill="1" applyBorder="1" applyAlignment="1">
      <alignment horizontal="right" vertical="center"/>
    </xf>
    <xf numFmtId="0" fontId="9" fillId="23" borderId="15" xfId="0" applyFont="1" applyFill="1" applyBorder="1" applyAlignment="1">
      <alignment horizontal="center" vertical="center"/>
    </xf>
    <xf numFmtId="0" fontId="17" fillId="23" borderId="3" xfId="0" applyFont="1" applyFill="1" applyBorder="1" applyAlignment="1">
      <alignment horizontal="center" vertical="center" wrapText="1"/>
    </xf>
    <xf numFmtId="0" fontId="3" fillId="23" borderId="9" xfId="0" applyFont="1" applyFill="1" applyBorder="1" applyAlignment="1">
      <alignment horizontal="center" vertical="center" wrapText="1"/>
    </xf>
    <xf numFmtId="0" fontId="8" fillId="23" borderId="7" xfId="0" applyFont="1" applyFill="1" applyBorder="1" applyAlignment="1">
      <alignment horizontal="center" vertical="center" wrapText="1"/>
    </xf>
    <xf numFmtId="165" fontId="18" fillId="23" borderId="2" xfId="0" applyNumberFormat="1" applyFont="1" applyFill="1" applyBorder="1" applyAlignment="1">
      <alignment horizontal="right" vertical="center" wrapText="1"/>
    </xf>
    <xf numFmtId="3" fontId="20" fillId="23" borderId="4" xfId="0" applyNumberFormat="1" applyFont="1" applyFill="1" applyBorder="1" applyAlignment="1">
      <alignment vertical="center" wrapText="1"/>
    </xf>
    <xf numFmtId="9" fontId="8" fillId="23" borderId="2" xfId="0" applyNumberFormat="1" applyFont="1" applyFill="1" applyBorder="1" applyAlignment="1">
      <alignment horizontal="center" vertical="center"/>
    </xf>
    <xf numFmtId="0" fontId="6" fillId="23" borderId="3" xfId="0" applyFont="1" applyFill="1" applyBorder="1" applyAlignment="1">
      <alignment horizontal="center" vertical="center" wrapText="1"/>
    </xf>
    <xf numFmtId="168" fontId="4" fillId="23" borderId="2" xfId="0" applyNumberFormat="1" applyFont="1" applyFill="1" applyBorder="1" applyAlignment="1">
      <alignment horizontal="center" vertical="center"/>
    </xf>
    <xf numFmtId="3" fontId="4" fillId="23" borderId="7" xfId="0" applyNumberFormat="1" applyFont="1" applyFill="1" applyBorder="1" applyAlignment="1">
      <alignment horizontal="center" vertical="center"/>
    </xf>
    <xf numFmtId="167" fontId="6" fillId="23" borderId="4" xfId="0" applyNumberFormat="1" applyFont="1" applyFill="1" applyBorder="1" applyAlignment="1">
      <alignment vertical="center" wrapText="1"/>
    </xf>
    <xf numFmtId="169" fontId="18" fillId="23" borderId="8" xfId="0" applyNumberFormat="1" applyFont="1" applyFill="1" applyBorder="1" applyAlignment="1">
      <alignment horizontal="right" vertical="center"/>
    </xf>
    <xf numFmtId="0" fontId="20" fillId="23" borderId="3" xfId="0" applyFont="1" applyFill="1" applyBorder="1" applyAlignment="1">
      <alignment horizontal="center" vertical="center" wrapText="1"/>
    </xf>
    <xf numFmtId="0" fontId="9" fillId="23" borderId="9" xfId="0" applyFont="1" applyFill="1" applyBorder="1" applyAlignment="1">
      <alignment horizontal="center" vertical="center"/>
    </xf>
    <xf numFmtId="0" fontId="5" fillId="23" borderId="3" xfId="0" applyFont="1" applyFill="1" applyBorder="1" applyAlignment="1">
      <alignment horizontal="center" vertical="center" wrapText="1"/>
    </xf>
    <xf numFmtId="0" fontId="37" fillId="0" borderId="0" xfId="0" applyFont="1" applyFill="1" applyAlignment="1">
      <alignment horizontal="center"/>
    </xf>
    <xf numFmtId="0" fontId="37" fillId="0" borderId="0" xfId="0" applyFont="1" applyFill="1" applyBorder="1" applyAlignment="1">
      <alignment horizontal="center"/>
    </xf>
    <xf numFmtId="0" fontId="8" fillId="0" borderId="0" xfId="0" applyNumberFormat="1" applyFont="1" applyFill="1" applyAlignment="1"/>
    <xf numFmtId="165" fontId="18" fillId="7" borderId="2" xfId="0" applyNumberFormat="1" applyFont="1" applyFill="1" applyBorder="1" applyAlignment="1">
      <alignment horizontal="right" vertical="center" wrapText="1"/>
    </xf>
    <xf numFmtId="165" fontId="18" fillId="6" borderId="2" xfId="0" applyNumberFormat="1" applyFont="1" applyFill="1" applyBorder="1" applyAlignment="1">
      <alignment horizontal="right" vertical="center" wrapText="1"/>
    </xf>
    <xf numFmtId="165" fontId="18" fillId="13" borderId="57" xfId="0" applyNumberFormat="1" applyFont="1" applyFill="1" applyBorder="1" applyAlignment="1">
      <alignment horizontal="right" vertical="center" wrapText="1"/>
    </xf>
    <xf numFmtId="165" fontId="18" fillId="21" borderId="2" xfId="0" applyNumberFormat="1" applyFont="1" applyFill="1" applyBorder="1" applyAlignment="1">
      <alignment horizontal="right" vertical="center" wrapText="1"/>
    </xf>
    <xf numFmtId="165" fontId="18" fillId="22" borderId="2" xfId="0" applyNumberFormat="1" applyFont="1" applyFill="1" applyBorder="1" applyAlignment="1">
      <alignment horizontal="right" vertical="center" wrapText="1"/>
    </xf>
    <xf numFmtId="165" fontId="18" fillId="14" borderId="5" xfId="0" applyNumberFormat="1" applyFont="1" applyFill="1" applyBorder="1" applyAlignment="1">
      <alignment vertical="center" wrapText="1"/>
    </xf>
    <xf numFmtId="165" fontId="18" fillId="14" borderId="2" xfId="0" applyNumberFormat="1" applyFont="1" applyFill="1" applyBorder="1" applyAlignment="1">
      <alignment vertical="center" wrapText="1"/>
    </xf>
    <xf numFmtId="165" fontId="18" fillId="23" borderId="2" xfId="0" applyNumberFormat="1" applyFont="1" applyFill="1" applyBorder="1" applyAlignment="1">
      <alignment vertical="center" wrapText="1"/>
    </xf>
    <xf numFmtId="165" fontId="22" fillId="12" borderId="2" xfId="0" applyNumberFormat="1" applyFont="1" applyFill="1" applyBorder="1" applyAlignment="1">
      <alignment vertical="center" wrapText="1"/>
    </xf>
    <xf numFmtId="165" fontId="18" fillId="18" borderId="2" xfId="0" applyNumberFormat="1" applyFont="1" applyFill="1" applyBorder="1" applyAlignment="1">
      <alignment vertical="center" wrapText="1"/>
    </xf>
    <xf numFmtId="165" fontId="18" fillId="15" borderId="2" xfId="0" applyNumberFormat="1" applyFont="1" applyFill="1" applyBorder="1" applyAlignment="1">
      <alignment vertical="center" wrapText="1"/>
    </xf>
    <xf numFmtId="165" fontId="18" fillId="16" borderId="2" xfId="0" applyNumberFormat="1" applyFont="1" applyFill="1" applyBorder="1" applyAlignment="1">
      <alignment vertical="center" wrapText="1"/>
    </xf>
    <xf numFmtId="165" fontId="18" fillId="17" borderId="2" xfId="0" applyNumberFormat="1" applyFont="1" applyFill="1" applyBorder="1" applyAlignment="1">
      <alignment vertical="center" wrapText="1"/>
    </xf>
    <xf numFmtId="165" fontId="22" fillId="20" borderId="2" xfId="0" applyNumberFormat="1" applyFont="1" applyFill="1" applyBorder="1" applyAlignment="1">
      <alignment vertical="center" wrapText="1"/>
    </xf>
    <xf numFmtId="165" fontId="18" fillId="17" borderId="57" xfId="0" applyNumberFormat="1" applyFont="1" applyFill="1" applyBorder="1" applyAlignment="1">
      <alignment vertical="center" wrapText="1"/>
    </xf>
    <xf numFmtId="165" fontId="22" fillId="19" borderId="2" xfId="0" applyNumberFormat="1" applyFont="1" applyFill="1" applyBorder="1" applyAlignment="1">
      <alignment vertical="center" wrapText="1"/>
    </xf>
    <xf numFmtId="165" fontId="18" fillId="21" borderId="2" xfId="0" applyNumberFormat="1" applyFont="1" applyFill="1" applyBorder="1" applyAlignment="1">
      <alignment vertical="center" wrapText="1"/>
    </xf>
    <xf numFmtId="165" fontId="18" fillId="22" borderId="2" xfId="0" applyNumberFormat="1" applyFont="1" applyFill="1" applyBorder="1" applyAlignment="1">
      <alignment vertical="center" wrapText="1"/>
    </xf>
    <xf numFmtId="165" fontId="18" fillId="8" borderId="2" xfId="0" applyNumberFormat="1" applyFont="1" applyFill="1" applyBorder="1" applyAlignment="1">
      <alignment vertical="center" wrapText="1"/>
    </xf>
    <xf numFmtId="165" fontId="18" fillId="6" borderId="2" xfId="0" applyNumberFormat="1" applyFont="1" applyFill="1" applyBorder="1" applyAlignment="1">
      <alignment vertical="center" wrapText="1"/>
    </xf>
    <xf numFmtId="165" fontId="18" fillId="7" borderId="2" xfId="0" applyNumberFormat="1" applyFont="1" applyFill="1" applyBorder="1" applyAlignment="1">
      <alignment vertical="center" wrapText="1"/>
    </xf>
    <xf numFmtId="165" fontId="18" fillId="10" borderId="12" xfId="0" applyNumberFormat="1" applyFont="1" applyFill="1" applyBorder="1" applyAlignment="1">
      <alignment vertical="center" wrapText="1"/>
    </xf>
    <xf numFmtId="165" fontId="18" fillId="13" borderId="57" xfId="0" applyNumberFormat="1" applyFont="1" applyFill="1" applyBorder="1" applyAlignment="1">
      <alignment vertical="center" wrapText="1"/>
    </xf>
    <xf numFmtId="0" fontId="18" fillId="14" borderId="9" xfId="0" applyFont="1" applyFill="1" applyBorder="1" applyAlignment="1">
      <alignment horizontal="center" vertical="center"/>
    </xf>
    <xf numFmtId="0" fontId="18" fillId="15" borderId="9" xfId="0" applyFont="1" applyFill="1" applyBorder="1" applyAlignment="1">
      <alignment horizontal="center" vertical="center"/>
    </xf>
    <xf numFmtId="0" fontId="18" fillId="23" borderId="9" xfId="0" applyFont="1" applyFill="1" applyBorder="1" applyAlignment="1">
      <alignment horizontal="center" vertical="center"/>
    </xf>
    <xf numFmtId="0" fontId="18" fillId="18" borderId="9" xfId="0" applyFont="1" applyFill="1" applyBorder="1" applyAlignment="1">
      <alignment horizontal="center" vertical="center"/>
    </xf>
    <xf numFmtId="0" fontId="18" fillId="17" borderId="9" xfId="0" applyFont="1" applyFill="1" applyBorder="1" applyAlignment="1">
      <alignment horizontal="center" vertical="center"/>
    </xf>
    <xf numFmtId="0" fontId="18" fillId="17" borderId="59" xfId="0" applyFont="1" applyFill="1" applyBorder="1" applyAlignment="1">
      <alignment horizontal="center" vertical="center"/>
    </xf>
    <xf numFmtId="0" fontId="18" fillId="19" borderId="9" xfId="0" applyFont="1" applyFill="1" applyBorder="1" applyAlignment="1">
      <alignment horizontal="center" vertical="center"/>
    </xf>
    <xf numFmtId="0" fontId="18" fillId="14" borderId="15" xfId="0" applyFont="1" applyFill="1" applyBorder="1" applyAlignment="1">
      <alignment horizontal="center" vertical="center"/>
    </xf>
    <xf numFmtId="0" fontId="18" fillId="6" borderId="9" xfId="0" applyFont="1" applyFill="1" applyBorder="1" applyAlignment="1">
      <alignment horizontal="center" vertical="center"/>
    </xf>
    <xf numFmtId="0" fontId="18" fillId="13" borderId="59" xfId="0" applyFont="1" applyFill="1" applyBorder="1" applyAlignment="1">
      <alignment horizontal="center" vertical="center"/>
    </xf>
    <xf numFmtId="0" fontId="18" fillId="21" borderId="9" xfId="0" applyFont="1" applyFill="1" applyBorder="1" applyAlignment="1">
      <alignment horizontal="center" vertical="center"/>
    </xf>
    <xf numFmtId="0" fontId="18" fillId="22" borderId="9" xfId="0" applyFont="1" applyFill="1" applyBorder="1" applyAlignment="1">
      <alignment horizontal="center" vertical="center"/>
    </xf>
    <xf numFmtId="0" fontId="18" fillId="20" borderId="9" xfId="0" applyFont="1" applyFill="1" applyBorder="1" applyAlignment="1">
      <alignment horizontal="center" vertical="center"/>
    </xf>
    <xf numFmtId="0" fontId="18" fillId="12" borderId="9" xfId="0" applyFont="1" applyFill="1" applyBorder="1" applyAlignment="1">
      <alignment horizontal="center" vertical="center"/>
    </xf>
    <xf numFmtId="0" fontId="18" fillId="7" borderId="9" xfId="0" applyFont="1" applyFill="1" applyBorder="1" applyAlignment="1">
      <alignment horizontal="center" vertical="center"/>
    </xf>
    <xf numFmtId="0" fontId="18" fillId="10" borderId="16" xfId="0" applyFont="1" applyFill="1" applyBorder="1" applyAlignment="1">
      <alignment horizontal="center" vertical="center"/>
    </xf>
    <xf numFmtId="0" fontId="18" fillId="8" borderId="9" xfId="0" applyFont="1" applyFill="1" applyBorder="1" applyAlignment="1">
      <alignment horizontal="center" vertical="center"/>
    </xf>
    <xf numFmtId="0" fontId="18" fillId="16" borderId="9" xfId="0" applyFont="1" applyFill="1" applyBorder="1" applyAlignment="1">
      <alignment horizontal="center" vertical="center"/>
    </xf>
    <xf numFmtId="0" fontId="9" fillId="24" borderId="15" xfId="0" applyFont="1" applyFill="1" applyBorder="1" applyAlignment="1">
      <alignment horizontal="center" vertical="center"/>
    </xf>
    <xf numFmtId="0" fontId="5" fillId="24" borderId="3" xfId="0" applyFont="1" applyFill="1" applyBorder="1" applyAlignment="1">
      <alignment horizontal="center" vertical="center" wrapText="1"/>
    </xf>
    <xf numFmtId="0" fontId="3" fillId="24" borderId="9" xfId="0" applyFont="1" applyFill="1" applyBorder="1" applyAlignment="1">
      <alignment horizontal="center" vertical="center" wrapText="1"/>
    </xf>
    <xf numFmtId="0" fontId="8" fillId="24" borderId="7" xfId="0" applyFont="1" applyFill="1" applyBorder="1" applyAlignment="1">
      <alignment horizontal="center" vertical="center" wrapText="1"/>
    </xf>
    <xf numFmtId="165" fontId="18" fillId="24" borderId="2" xfId="0" applyNumberFormat="1" applyFont="1" applyFill="1" applyBorder="1" applyAlignment="1">
      <alignment horizontal="right" vertical="center" wrapText="1"/>
    </xf>
    <xf numFmtId="3" fontId="20" fillId="24" borderId="4" xfId="0" applyNumberFormat="1" applyFont="1" applyFill="1" applyBorder="1" applyAlignment="1">
      <alignment vertical="center" wrapText="1"/>
    </xf>
    <xf numFmtId="9" fontId="8" fillId="24" borderId="2" xfId="0" applyNumberFormat="1" applyFont="1" applyFill="1" applyBorder="1" applyAlignment="1">
      <alignment horizontal="center" vertical="center"/>
    </xf>
    <xf numFmtId="3" fontId="6" fillId="24" borderId="3" xfId="0" applyNumberFormat="1" applyFont="1" applyFill="1" applyBorder="1" applyAlignment="1">
      <alignment horizontal="center" vertical="center" wrapText="1"/>
    </xf>
    <xf numFmtId="168" fontId="4" fillId="24" borderId="2" xfId="0" applyNumberFormat="1" applyFont="1" applyFill="1" applyBorder="1" applyAlignment="1">
      <alignment horizontal="center" vertical="center"/>
    </xf>
    <xf numFmtId="3" fontId="4" fillId="24" borderId="7" xfId="0" applyNumberFormat="1" applyFont="1" applyFill="1" applyBorder="1" applyAlignment="1">
      <alignment horizontal="center" vertical="center"/>
    </xf>
    <xf numFmtId="165" fontId="18" fillId="24" borderId="2" xfId="0" applyNumberFormat="1" applyFont="1" applyFill="1" applyBorder="1" applyAlignment="1">
      <alignment vertical="center" wrapText="1"/>
    </xf>
    <xf numFmtId="167" fontId="6" fillId="24" borderId="4" xfId="0" applyNumberFormat="1" applyFont="1" applyFill="1" applyBorder="1" applyAlignment="1">
      <alignment vertical="center" wrapText="1"/>
    </xf>
    <xf numFmtId="169" fontId="18" fillId="24" borderId="8" xfId="0" applyNumberFormat="1" applyFont="1" applyFill="1" applyBorder="1" applyAlignment="1">
      <alignment horizontal="right" vertical="center"/>
    </xf>
    <xf numFmtId="0" fontId="18" fillId="24" borderId="9" xfId="0" applyFont="1" applyFill="1" applyBorder="1" applyAlignment="1">
      <alignment horizontal="center" vertical="center"/>
    </xf>
    <xf numFmtId="0" fontId="12" fillId="0" borderId="28" xfId="0" applyFont="1" applyFill="1" applyBorder="1" applyAlignment="1">
      <alignment horizontal="left"/>
    </xf>
    <xf numFmtId="0" fontId="12" fillId="0" borderId="29" xfId="0" applyFont="1" applyFill="1" applyBorder="1" applyAlignment="1">
      <alignment horizontal="left"/>
    </xf>
    <xf numFmtId="0" fontId="12" fillId="0" borderId="30" xfId="0" applyFont="1" applyFill="1" applyBorder="1" applyAlignment="1">
      <alignment horizontal="left"/>
    </xf>
    <xf numFmtId="0" fontId="23"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31" fillId="2" borderId="24" xfId="0" applyFont="1" applyFill="1" applyBorder="1" applyAlignment="1">
      <alignment horizontal="left" vertical="center" wrapText="1"/>
    </xf>
    <xf numFmtId="0" fontId="31" fillId="2" borderId="31" xfId="0" applyFont="1" applyFill="1" applyBorder="1" applyAlignment="1">
      <alignment horizontal="left" vertical="center" wrapText="1"/>
    </xf>
    <xf numFmtId="167" fontId="18" fillId="2" borderId="23" xfId="0" applyNumberFormat="1" applyFont="1" applyFill="1" applyBorder="1" applyAlignment="1">
      <alignment horizontal="right" vertical="center"/>
    </xf>
    <xf numFmtId="167" fontId="18" fillId="2" borderId="24" xfId="0" applyNumberFormat="1" applyFont="1" applyFill="1" applyBorder="1" applyAlignment="1">
      <alignment horizontal="right" vertical="center"/>
    </xf>
    <xf numFmtId="0" fontId="14" fillId="2" borderId="32"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2" borderId="34" xfId="0" applyFont="1" applyFill="1" applyBorder="1" applyAlignment="1">
      <alignment horizontal="center" vertical="center" wrapText="1"/>
    </xf>
    <xf numFmtId="166" fontId="18" fillId="2" borderId="23" xfId="0" applyNumberFormat="1" applyFont="1" applyFill="1" applyBorder="1" applyAlignment="1">
      <alignment horizontal="right" vertical="center" wrapText="1"/>
    </xf>
    <xf numFmtId="166" fontId="18" fillId="2" borderId="24" xfId="0" applyNumberFormat="1" applyFont="1" applyFill="1" applyBorder="1" applyAlignment="1">
      <alignment horizontal="right" vertical="center" wrapText="1"/>
    </xf>
    <xf numFmtId="0" fontId="31" fillId="3" borderId="26" xfId="0" applyFont="1" applyFill="1" applyBorder="1" applyAlignment="1">
      <alignment horizontal="left" vertical="center" wrapText="1"/>
    </xf>
    <xf numFmtId="0" fontId="31" fillId="3" borderId="27" xfId="0" applyFont="1" applyFill="1" applyBorder="1" applyAlignment="1">
      <alignment horizontal="left" vertical="center" wrapText="1"/>
    </xf>
    <xf numFmtId="9" fontId="28" fillId="3" borderId="25" xfId="0" applyNumberFormat="1" applyFont="1" applyFill="1" applyBorder="1" applyAlignment="1">
      <alignment horizontal="center" vertical="center"/>
    </xf>
    <xf numFmtId="9" fontId="28" fillId="3" borderId="27" xfId="0" applyNumberFormat="1" applyFont="1" applyFill="1" applyBorder="1" applyAlignment="1">
      <alignment horizontal="center" vertical="center"/>
    </xf>
    <xf numFmtId="0" fontId="22" fillId="9" borderId="48" xfId="0" applyFont="1" applyFill="1" applyBorder="1" applyAlignment="1">
      <alignment horizontal="center" vertical="center" wrapText="1"/>
    </xf>
    <xf numFmtId="0" fontId="22" fillId="9" borderId="49" xfId="0" applyFont="1" applyFill="1" applyBorder="1" applyAlignment="1">
      <alignment horizontal="center" vertical="center" wrapText="1"/>
    </xf>
    <xf numFmtId="0" fontId="22" fillId="9" borderId="50" xfId="0" applyFont="1" applyFill="1" applyBorder="1" applyAlignment="1">
      <alignment horizontal="center" vertical="center" wrapText="1"/>
    </xf>
    <xf numFmtId="165" fontId="20" fillId="11" borderId="17" xfId="0" applyNumberFormat="1" applyFont="1" applyFill="1" applyBorder="1" applyAlignment="1">
      <alignment horizontal="center" vertical="center" wrapText="1"/>
    </xf>
    <xf numFmtId="165" fontId="20" fillId="11" borderId="18" xfId="0" applyNumberFormat="1" applyFont="1" applyFill="1" applyBorder="1" applyAlignment="1">
      <alignment horizontal="center" vertical="center" wrapText="1"/>
    </xf>
    <xf numFmtId="165" fontId="20" fillId="11" borderId="19" xfId="0" applyNumberFormat="1" applyFont="1" applyFill="1" applyBorder="1" applyAlignment="1">
      <alignment horizontal="center" vertical="center" wrapText="1"/>
    </xf>
    <xf numFmtId="0" fontId="23" fillId="0" borderId="17" xfId="0" applyFont="1" applyFill="1" applyBorder="1" applyAlignment="1">
      <alignment horizontal="left" vertical="center" wrapText="1"/>
    </xf>
    <xf numFmtId="0" fontId="6" fillId="0" borderId="18" xfId="0" applyFont="1" applyFill="1" applyBorder="1" applyAlignment="1">
      <alignment horizontal="left" vertical="center"/>
    </xf>
    <xf numFmtId="0" fontId="6" fillId="0" borderId="19" xfId="0" applyFont="1" applyFill="1" applyBorder="1" applyAlignment="1">
      <alignment horizontal="left" vertical="center"/>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19" fillId="0" borderId="54" xfId="0" applyFont="1" applyFill="1" applyBorder="1" applyAlignment="1">
      <alignment horizontal="left" vertical="center" wrapText="1"/>
    </xf>
    <xf numFmtId="0" fontId="19" fillId="0" borderId="21" xfId="0" applyFont="1" applyFill="1" applyBorder="1" applyAlignment="1">
      <alignment horizontal="left" vertical="center"/>
    </xf>
    <xf numFmtId="0" fontId="19" fillId="0" borderId="55" xfId="0" applyFont="1" applyFill="1" applyBorder="1" applyAlignment="1">
      <alignment horizontal="left" vertical="center"/>
    </xf>
    <xf numFmtId="0" fontId="19" fillId="0" borderId="20" xfId="0" applyFont="1" applyFill="1" applyBorder="1" applyAlignment="1">
      <alignment horizontal="left" vertical="center" wrapText="1"/>
    </xf>
    <xf numFmtId="0" fontId="19" fillId="0" borderId="21"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22" xfId="0" applyFont="1" applyFill="1" applyBorder="1" applyAlignment="1">
      <alignment horizontal="left" vertical="center" wrapText="1"/>
    </xf>
    <xf numFmtId="0" fontId="14" fillId="3" borderId="2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27" xfId="0" applyFont="1" applyFill="1" applyBorder="1" applyAlignment="1">
      <alignment horizontal="center" vertical="center" wrapText="1"/>
    </xf>
    <xf numFmtId="166" fontId="18" fillId="3" borderId="25" xfId="0" applyNumberFormat="1" applyFont="1" applyFill="1" applyBorder="1" applyAlignment="1">
      <alignment horizontal="right" vertical="center" wrapText="1"/>
    </xf>
    <xf numFmtId="166" fontId="18" fillId="3" borderId="26" xfId="0" applyNumberFormat="1" applyFont="1" applyFill="1" applyBorder="1" applyAlignment="1">
      <alignment horizontal="right" vertical="center" wrapText="1"/>
    </xf>
    <xf numFmtId="167" fontId="18" fillId="3" borderId="25" xfId="0" applyNumberFormat="1" applyFont="1" applyFill="1" applyBorder="1" applyAlignment="1">
      <alignment horizontal="right" vertical="center"/>
    </xf>
    <xf numFmtId="167" fontId="18" fillId="3" borderId="26" xfId="0" applyNumberFormat="1" applyFont="1" applyFill="1" applyBorder="1" applyAlignment="1">
      <alignment horizontal="right" vertical="center"/>
    </xf>
    <xf numFmtId="9" fontId="28" fillId="2" borderId="23" xfId="0" applyNumberFormat="1" applyFont="1" applyFill="1" applyBorder="1" applyAlignment="1">
      <alignment horizontal="center" vertical="center"/>
    </xf>
    <xf numFmtId="9" fontId="28" fillId="2" borderId="31" xfId="0" applyNumberFormat="1" applyFont="1" applyFill="1" applyBorder="1" applyAlignment="1">
      <alignment horizontal="center" vertical="center"/>
    </xf>
    <xf numFmtId="0" fontId="14" fillId="11" borderId="35" xfId="0" applyFont="1" applyFill="1" applyBorder="1" applyAlignment="1">
      <alignment horizontal="center" vertical="center" wrapText="1"/>
    </xf>
    <xf numFmtId="0" fontId="14" fillId="11" borderId="36" xfId="0" applyFont="1" applyFill="1" applyBorder="1" applyAlignment="1">
      <alignment horizontal="center" vertical="center" wrapText="1"/>
    </xf>
    <xf numFmtId="0" fontId="14" fillId="11" borderId="37" xfId="0" applyFont="1" applyFill="1" applyBorder="1" applyAlignment="1">
      <alignment horizontal="center" vertical="center" wrapText="1"/>
    </xf>
    <xf numFmtId="0" fontId="14" fillId="11" borderId="17" xfId="0" applyFont="1" applyFill="1" applyBorder="1" applyAlignment="1">
      <alignment horizontal="center" vertical="center" wrapText="1"/>
    </xf>
    <xf numFmtId="0" fontId="14" fillId="11" borderId="18" xfId="0" applyFont="1" applyFill="1" applyBorder="1" applyAlignment="1">
      <alignment horizontal="center" vertical="center" wrapText="1"/>
    </xf>
    <xf numFmtId="0" fontId="14" fillId="11" borderId="19" xfId="0" applyFont="1" applyFill="1" applyBorder="1" applyAlignment="1">
      <alignment horizontal="center" vertical="center" wrapText="1"/>
    </xf>
    <xf numFmtId="0" fontId="26" fillId="4" borderId="2" xfId="0" applyFont="1" applyFill="1" applyBorder="1" applyAlignment="1">
      <alignment horizontal="center" vertical="center"/>
    </xf>
    <xf numFmtId="0" fontId="35" fillId="4" borderId="1" xfId="0" applyFont="1" applyFill="1" applyBorder="1" applyAlignment="1">
      <alignment horizontal="center" vertical="center"/>
    </xf>
    <xf numFmtId="0" fontId="35" fillId="4" borderId="4" xfId="0" applyFont="1" applyFill="1" applyBorder="1" applyAlignment="1">
      <alignment horizontal="center" vertical="center"/>
    </xf>
    <xf numFmtId="0" fontId="32" fillId="5" borderId="43" xfId="0" applyFont="1" applyFill="1" applyBorder="1" applyAlignment="1">
      <alignment horizontal="center" vertical="center"/>
    </xf>
    <xf numFmtId="0" fontId="32" fillId="5" borderId="44" xfId="0" applyFont="1" applyFill="1" applyBorder="1" applyAlignment="1">
      <alignment horizontal="center" vertical="center"/>
    </xf>
    <xf numFmtId="0" fontId="32" fillId="5" borderId="45" xfId="0" applyFont="1" applyFill="1" applyBorder="1" applyAlignment="1">
      <alignment horizontal="center" vertical="center"/>
    </xf>
    <xf numFmtId="0" fontId="17" fillId="0" borderId="41"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46"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3" fillId="0" borderId="41" xfId="0" applyFont="1" applyFill="1" applyBorder="1" applyAlignment="1">
      <alignment horizontal="center" vertical="center" wrapText="1"/>
    </xf>
    <xf numFmtId="0" fontId="23" fillId="0" borderId="42" xfId="0" applyFont="1" applyFill="1" applyBorder="1" applyAlignment="1">
      <alignment horizontal="center" vertical="center" wrapText="1"/>
    </xf>
    <xf numFmtId="167" fontId="20" fillId="0" borderId="38" xfId="0" applyNumberFormat="1" applyFont="1" applyFill="1" applyBorder="1" applyAlignment="1">
      <alignment horizontal="center" vertical="center" wrapText="1"/>
    </xf>
    <xf numFmtId="167" fontId="17" fillId="0" borderId="51" xfId="0" applyNumberFormat="1" applyFont="1" applyFill="1" applyBorder="1" applyAlignment="1">
      <alignment horizontal="center" vertical="center" wrapText="1"/>
    </xf>
    <xf numFmtId="167" fontId="17" fillId="0" borderId="11" xfId="0" applyNumberFormat="1" applyFont="1" applyFill="1" applyBorder="1" applyAlignment="1">
      <alignment horizontal="center" vertical="center" wrapText="1"/>
    </xf>
    <xf numFmtId="167" fontId="17" fillId="0" borderId="12" xfId="0" applyNumberFormat="1" applyFont="1" applyFill="1" applyBorder="1" applyAlignment="1">
      <alignment horizontal="center" vertical="center" wrapText="1"/>
    </xf>
    <xf numFmtId="0" fontId="23" fillId="0" borderId="38"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17" fillId="0" borderId="52" xfId="0" applyFont="1" applyFill="1" applyBorder="1" applyAlignment="1">
      <alignment horizontal="center" vertical="center" wrapText="1"/>
    </xf>
    <xf numFmtId="0" fontId="17" fillId="0" borderId="53" xfId="0" applyFont="1" applyFill="1" applyBorder="1" applyAlignment="1">
      <alignment horizontal="center" vertical="center" wrapText="1"/>
    </xf>
    <xf numFmtId="0" fontId="8" fillId="0" borderId="29" xfId="0" applyFont="1" applyFill="1" applyBorder="1" applyAlignment="1">
      <alignment horizontal="center" vertical="center" textRotation="90"/>
    </xf>
    <xf numFmtId="0" fontId="8" fillId="0" borderId="44" xfId="0" applyFont="1" applyFill="1" applyBorder="1" applyAlignment="1">
      <alignment horizontal="center" vertical="center" textRotation="90"/>
    </xf>
    <xf numFmtId="0" fontId="17" fillId="0" borderId="39" xfId="0" applyFont="1" applyFill="1" applyBorder="1" applyAlignment="1">
      <alignment horizontal="center" vertical="center" wrapText="1"/>
    </xf>
    <xf numFmtId="0" fontId="29" fillId="11" borderId="35" xfId="0" applyFont="1" applyFill="1" applyBorder="1" applyAlignment="1">
      <alignment horizontal="center" vertical="center" wrapText="1"/>
    </xf>
    <xf numFmtId="0" fontId="29" fillId="11" borderId="36" xfId="0" applyFont="1" applyFill="1" applyBorder="1" applyAlignment="1">
      <alignment horizontal="center" vertical="center" wrapText="1"/>
    </xf>
    <xf numFmtId="0" fontId="29" fillId="11" borderId="37" xfId="0" applyFont="1" applyFill="1" applyBorder="1" applyAlignment="1">
      <alignment horizontal="center" vertical="center" wrapText="1"/>
    </xf>
    <xf numFmtId="0" fontId="29" fillId="11" borderId="28" xfId="0" applyFont="1" applyFill="1" applyBorder="1" applyAlignment="1">
      <alignment horizontal="center" vertical="center" wrapText="1"/>
    </xf>
    <xf numFmtId="0" fontId="29" fillId="11" borderId="30" xfId="0" applyFont="1" applyFill="1" applyBorder="1" applyAlignment="1">
      <alignment horizontal="center" vertical="center" wrapText="1"/>
    </xf>
    <xf numFmtId="0" fontId="29" fillId="11" borderId="5" xfId="0" applyFont="1" applyFill="1" applyBorder="1" applyAlignment="1">
      <alignment horizontal="center" vertical="center" wrapText="1"/>
    </xf>
    <xf numFmtId="0" fontId="29" fillId="11" borderId="6" xfId="0" applyFont="1" applyFill="1" applyBorder="1" applyAlignment="1">
      <alignment horizontal="center" vertical="center" wrapText="1"/>
    </xf>
  </cellXfs>
  <cellStyles count="6">
    <cellStyle name="Normal" xfId="0" builtinId="0"/>
    <cellStyle name="Normal 2" xfId="1"/>
    <cellStyle name="Normal 3" xfId="2"/>
    <cellStyle name="Normal 4" xfId="3"/>
    <cellStyle name="Normal 5" xfId="4"/>
    <cellStyle name="Normal 6" xfId="5"/>
  </cellStyles>
  <dxfs count="0"/>
  <tableStyles count="0" defaultTableStyle="TableStyleMedium9" defaultPivotStyle="PivotStyleLight16"/>
  <colors>
    <mruColors>
      <color rgb="FFB7FFDB"/>
      <color rgb="FFFFFF89"/>
      <color rgb="FFCAC4A2"/>
      <color rgb="FFC5E4ED"/>
      <color rgb="FF96CFDE"/>
      <color rgb="FF53FFFF"/>
      <color rgb="FFB3FFFF"/>
      <color rgb="FFFFFF6D"/>
      <color rgb="FFFFFF11"/>
      <color rgb="FFFFFF53"/>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279400</xdr:colOff>
      <xdr:row>41</xdr:row>
      <xdr:rowOff>254000</xdr:rowOff>
    </xdr:from>
    <xdr:to>
      <xdr:col>7</xdr:col>
      <xdr:colOff>974725</xdr:colOff>
      <xdr:row>41</xdr:row>
      <xdr:rowOff>254000</xdr:rowOff>
    </xdr:to>
    <xdr:sp macro="" textlink="">
      <xdr:nvSpPr>
        <xdr:cNvPr id="2" name="Line 49"/>
        <xdr:cNvSpPr>
          <a:spLocks noChangeShapeType="1"/>
        </xdr:cNvSpPr>
      </xdr:nvSpPr>
      <xdr:spPr bwMode="auto">
        <a:xfrm>
          <a:off x="7670800" y="177038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228600</xdr:colOff>
      <xdr:row>38</xdr:row>
      <xdr:rowOff>254000</xdr:rowOff>
    </xdr:from>
    <xdr:to>
      <xdr:col>7</xdr:col>
      <xdr:colOff>923925</xdr:colOff>
      <xdr:row>38</xdr:row>
      <xdr:rowOff>254000</xdr:rowOff>
    </xdr:to>
    <xdr:sp macro="" textlink="">
      <xdr:nvSpPr>
        <xdr:cNvPr id="7" name="Line 49"/>
        <xdr:cNvSpPr>
          <a:spLocks noChangeShapeType="1"/>
        </xdr:cNvSpPr>
      </xdr:nvSpPr>
      <xdr:spPr bwMode="auto">
        <a:xfrm>
          <a:off x="7620000" y="163703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254000</xdr:colOff>
      <xdr:row>36</xdr:row>
      <xdr:rowOff>228600</xdr:rowOff>
    </xdr:from>
    <xdr:to>
      <xdr:col>7</xdr:col>
      <xdr:colOff>949325</xdr:colOff>
      <xdr:row>36</xdr:row>
      <xdr:rowOff>228600</xdr:rowOff>
    </xdr:to>
    <xdr:sp macro="" textlink="">
      <xdr:nvSpPr>
        <xdr:cNvPr id="8" name="Line 49"/>
        <xdr:cNvSpPr>
          <a:spLocks noChangeShapeType="1"/>
        </xdr:cNvSpPr>
      </xdr:nvSpPr>
      <xdr:spPr bwMode="auto">
        <a:xfrm>
          <a:off x="7645400" y="159004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241300</xdr:colOff>
      <xdr:row>35</xdr:row>
      <xdr:rowOff>215900</xdr:rowOff>
    </xdr:from>
    <xdr:to>
      <xdr:col>7</xdr:col>
      <xdr:colOff>936625</xdr:colOff>
      <xdr:row>35</xdr:row>
      <xdr:rowOff>215900</xdr:rowOff>
    </xdr:to>
    <xdr:sp macro="" textlink="">
      <xdr:nvSpPr>
        <xdr:cNvPr id="9" name="Line 49"/>
        <xdr:cNvSpPr>
          <a:spLocks noChangeShapeType="1"/>
        </xdr:cNvSpPr>
      </xdr:nvSpPr>
      <xdr:spPr bwMode="auto">
        <a:xfrm>
          <a:off x="7632700" y="154432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215900</xdr:colOff>
      <xdr:row>34</xdr:row>
      <xdr:rowOff>215900</xdr:rowOff>
    </xdr:from>
    <xdr:to>
      <xdr:col>7</xdr:col>
      <xdr:colOff>911225</xdr:colOff>
      <xdr:row>34</xdr:row>
      <xdr:rowOff>215900</xdr:rowOff>
    </xdr:to>
    <xdr:sp macro="" textlink="">
      <xdr:nvSpPr>
        <xdr:cNvPr id="10" name="Line 49"/>
        <xdr:cNvSpPr>
          <a:spLocks noChangeShapeType="1"/>
        </xdr:cNvSpPr>
      </xdr:nvSpPr>
      <xdr:spPr bwMode="auto">
        <a:xfrm>
          <a:off x="7607300" y="149987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228600</xdr:colOff>
      <xdr:row>37</xdr:row>
      <xdr:rowOff>228600</xdr:rowOff>
    </xdr:from>
    <xdr:to>
      <xdr:col>7</xdr:col>
      <xdr:colOff>923925</xdr:colOff>
      <xdr:row>37</xdr:row>
      <xdr:rowOff>228600</xdr:rowOff>
    </xdr:to>
    <xdr:sp macro="" textlink="">
      <xdr:nvSpPr>
        <xdr:cNvPr id="11" name="Line 49"/>
        <xdr:cNvSpPr>
          <a:spLocks noChangeShapeType="1"/>
        </xdr:cNvSpPr>
      </xdr:nvSpPr>
      <xdr:spPr bwMode="auto">
        <a:xfrm>
          <a:off x="7620000" y="145669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241300</xdr:colOff>
      <xdr:row>33</xdr:row>
      <xdr:rowOff>228600</xdr:rowOff>
    </xdr:from>
    <xdr:to>
      <xdr:col>7</xdr:col>
      <xdr:colOff>936625</xdr:colOff>
      <xdr:row>33</xdr:row>
      <xdr:rowOff>228600</xdr:rowOff>
    </xdr:to>
    <xdr:sp macro="" textlink="">
      <xdr:nvSpPr>
        <xdr:cNvPr id="12" name="Line 49"/>
        <xdr:cNvSpPr>
          <a:spLocks noChangeShapeType="1"/>
        </xdr:cNvSpPr>
      </xdr:nvSpPr>
      <xdr:spPr bwMode="auto">
        <a:xfrm>
          <a:off x="7632700" y="141224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279400</xdr:colOff>
      <xdr:row>32</xdr:row>
      <xdr:rowOff>215900</xdr:rowOff>
    </xdr:from>
    <xdr:to>
      <xdr:col>7</xdr:col>
      <xdr:colOff>974725</xdr:colOff>
      <xdr:row>32</xdr:row>
      <xdr:rowOff>215900</xdr:rowOff>
    </xdr:to>
    <xdr:sp macro="" textlink="">
      <xdr:nvSpPr>
        <xdr:cNvPr id="13" name="Line 49"/>
        <xdr:cNvSpPr>
          <a:spLocks noChangeShapeType="1"/>
        </xdr:cNvSpPr>
      </xdr:nvSpPr>
      <xdr:spPr bwMode="auto">
        <a:xfrm>
          <a:off x="7670800" y="136652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254000</xdr:colOff>
      <xdr:row>29</xdr:row>
      <xdr:rowOff>215900</xdr:rowOff>
    </xdr:from>
    <xdr:to>
      <xdr:col>7</xdr:col>
      <xdr:colOff>949325</xdr:colOff>
      <xdr:row>29</xdr:row>
      <xdr:rowOff>215900</xdr:rowOff>
    </xdr:to>
    <xdr:sp macro="" textlink="">
      <xdr:nvSpPr>
        <xdr:cNvPr id="14" name="Line 49"/>
        <xdr:cNvSpPr>
          <a:spLocks noChangeShapeType="1"/>
        </xdr:cNvSpPr>
      </xdr:nvSpPr>
      <xdr:spPr bwMode="auto">
        <a:xfrm>
          <a:off x="7645400" y="132207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228600</xdr:colOff>
      <xdr:row>31</xdr:row>
      <xdr:rowOff>228600</xdr:rowOff>
    </xdr:from>
    <xdr:to>
      <xdr:col>7</xdr:col>
      <xdr:colOff>923925</xdr:colOff>
      <xdr:row>31</xdr:row>
      <xdr:rowOff>228600</xdr:rowOff>
    </xdr:to>
    <xdr:sp macro="" textlink="">
      <xdr:nvSpPr>
        <xdr:cNvPr id="15" name="Line 49"/>
        <xdr:cNvSpPr>
          <a:spLocks noChangeShapeType="1"/>
        </xdr:cNvSpPr>
      </xdr:nvSpPr>
      <xdr:spPr bwMode="auto">
        <a:xfrm>
          <a:off x="7620000" y="127889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215900</xdr:colOff>
      <xdr:row>27</xdr:row>
      <xdr:rowOff>215900</xdr:rowOff>
    </xdr:from>
    <xdr:to>
      <xdr:col>7</xdr:col>
      <xdr:colOff>911225</xdr:colOff>
      <xdr:row>27</xdr:row>
      <xdr:rowOff>215900</xdr:rowOff>
    </xdr:to>
    <xdr:sp macro="" textlink="">
      <xdr:nvSpPr>
        <xdr:cNvPr id="16" name="Line 49"/>
        <xdr:cNvSpPr>
          <a:spLocks noChangeShapeType="1"/>
        </xdr:cNvSpPr>
      </xdr:nvSpPr>
      <xdr:spPr bwMode="auto">
        <a:xfrm>
          <a:off x="7607300" y="123317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228600</xdr:colOff>
      <xdr:row>26</xdr:row>
      <xdr:rowOff>254000</xdr:rowOff>
    </xdr:from>
    <xdr:to>
      <xdr:col>7</xdr:col>
      <xdr:colOff>923925</xdr:colOff>
      <xdr:row>26</xdr:row>
      <xdr:rowOff>254000</xdr:rowOff>
    </xdr:to>
    <xdr:sp macro="" textlink="">
      <xdr:nvSpPr>
        <xdr:cNvPr id="17" name="Line 49"/>
        <xdr:cNvSpPr>
          <a:spLocks noChangeShapeType="1"/>
        </xdr:cNvSpPr>
      </xdr:nvSpPr>
      <xdr:spPr bwMode="auto">
        <a:xfrm>
          <a:off x="8001000" y="119253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228600</xdr:colOff>
      <xdr:row>24</xdr:row>
      <xdr:rowOff>215900</xdr:rowOff>
    </xdr:from>
    <xdr:to>
      <xdr:col>7</xdr:col>
      <xdr:colOff>923925</xdr:colOff>
      <xdr:row>24</xdr:row>
      <xdr:rowOff>215900</xdr:rowOff>
    </xdr:to>
    <xdr:sp macro="" textlink="">
      <xdr:nvSpPr>
        <xdr:cNvPr id="18" name="Line 49"/>
        <xdr:cNvSpPr>
          <a:spLocks noChangeShapeType="1"/>
        </xdr:cNvSpPr>
      </xdr:nvSpPr>
      <xdr:spPr bwMode="auto">
        <a:xfrm>
          <a:off x="7620000" y="114427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228600</xdr:colOff>
      <xdr:row>28</xdr:row>
      <xdr:rowOff>215900</xdr:rowOff>
    </xdr:from>
    <xdr:to>
      <xdr:col>7</xdr:col>
      <xdr:colOff>923925</xdr:colOff>
      <xdr:row>28</xdr:row>
      <xdr:rowOff>215900</xdr:rowOff>
    </xdr:to>
    <xdr:sp macro="" textlink="">
      <xdr:nvSpPr>
        <xdr:cNvPr id="19" name="Line 49"/>
        <xdr:cNvSpPr>
          <a:spLocks noChangeShapeType="1"/>
        </xdr:cNvSpPr>
      </xdr:nvSpPr>
      <xdr:spPr bwMode="auto">
        <a:xfrm>
          <a:off x="7620000" y="109982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266700</xdr:colOff>
      <xdr:row>30</xdr:row>
      <xdr:rowOff>215900</xdr:rowOff>
    </xdr:from>
    <xdr:to>
      <xdr:col>7</xdr:col>
      <xdr:colOff>962025</xdr:colOff>
      <xdr:row>30</xdr:row>
      <xdr:rowOff>215900</xdr:rowOff>
    </xdr:to>
    <xdr:sp macro="" textlink="">
      <xdr:nvSpPr>
        <xdr:cNvPr id="20" name="Line 49"/>
        <xdr:cNvSpPr>
          <a:spLocks noChangeShapeType="1"/>
        </xdr:cNvSpPr>
      </xdr:nvSpPr>
      <xdr:spPr bwMode="auto">
        <a:xfrm>
          <a:off x="7658100" y="105537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241300</xdr:colOff>
      <xdr:row>20</xdr:row>
      <xdr:rowOff>215900</xdr:rowOff>
    </xdr:from>
    <xdr:to>
      <xdr:col>7</xdr:col>
      <xdr:colOff>936625</xdr:colOff>
      <xdr:row>20</xdr:row>
      <xdr:rowOff>215900</xdr:rowOff>
    </xdr:to>
    <xdr:sp macro="" textlink="">
      <xdr:nvSpPr>
        <xdr:cNvPr id="21" name="Line 49"/>
        <xdr:cNvSpPr>
          <a:spLocks noChangeShapeType="1"/>
        </xdr:cNvSpPr>
      </xdr:nvSpPr>
      <xdr:spPr bwMode="auto">
        <a:xfrm>
          <a:off x="7632700" y="101092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254000</xdr:colOff>
      <xdr:row>18</xdr:row>
      <xdr:rowOff>228600</xdr:rowOff>
    </xdr:from>
    <xdr:to>
      <xdr:col>7</xdr:col>
      <xdr:colOff>949325</xdr:colOff>
      <xdr:row>18</xdr:row>
      <xdr:rowOff>228600</xdr:rowOff>
    </xdr:to>
    <xdr:sp macro="" textlink="">
      <xdr:nvSpPr>
        <xdr:cNvPr id="22" name="Line 49"/>
        <xdr:cNvSpPr>
          <a:spLocks noChangeShapeType="1"/>
        </xdr:cNvSpPr>
      </xdr:nvSpPr>
      <xdr:spPr bwMode="auto">
        <a:xfrm>
          <a:off x="7645400" y="96774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279400</xdr:colOff>
      <xdr:row>17</xdr:row>
      <xdr:rowOff>215900</xdr:rowOff>
    </xdr:from>
    <xdr:to>
      <xdr:col>7</xdr:col>
      <xdr:colOff>974725</xdr:colOff>
      <xdr:row>17</xdr:row>
      <xdr:rowOff>215900</xdr:rowOff>
    </xdr:to>
    <xdr:sp macro="" textlink="">
      <xdr:nvSpPr>
        <xdr:cNvPr id="23" name="Line 49"/>
        <xdr:cNvSpPr>
          <a:spLocks noChangeShapeType="1"/>
        </xdr:cNvSpPr>
      </xdr:nvSpPr>
      <xdr:spPr bwMode="auto">
        <a:xfrm>
          <a:off x="7670800" y="92202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228600</xdr:colOff>
      <xdr:row>16</xdr:row>
      <xdr:rowOff>215900</xdr:rowOff>
    </xdr:from>
    <xdr:to>
      <xdr:col>7</xdr:col>
      <xdr:colOff>923925</xdr:colOff>
      <xdr:row>16</xdr:row>
      <xdr:rowOff>215900</xdr:rowOff>
    </xdr:to>
    <xdr:sp macro="" textlink="">
      <xdr:nvSpPr>
        <xdr:cNvPr id="24" name="Line 49"/>
        <xdr:cNvSpPr>
          <a:spLocks noChangeShapeType="1"/>
        </xdr:cNvSpPr>
      </xdr:nvSpPr>
      <xdr:spPr bwMode="auto">
        <a:xfrm>
          <a:off x="7620000" y="87757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279400</xdr:colOff>
      <xdr:row>15</xdr:row>
      <xdr:rowOff>215900</xdr:rowOff>
    </xdr:from>
    <xdr:to>
      <xdr:col>7</xdr:col>
      <xdr:colOff>974725</xdr:colOff>
      <xdr:row>15</xdr:row>
      <xdr:rowOff>215900</xdr:rowOff>
    </xdr:to>
    <xdr:sp macro="" textlink="">
      <xdr:nvSpPr>
        <xdr:cNvPr id="25" name="Line 49"/>
        <xdr:cNvSpPr>
          <a:spLocks noChangeShapeType="1"/>
        </xdr:cNvSpPr>
      </xdr:nvSpPr>
      <xdr:spPr bwMode="auto">
        <a:xfrm>
          <a:off x="7670800" y="83312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241300</xdr:colOff>
      <xdr:row>13</xdr:row>
      <xdr:rowOff>228600</xdr:rowOff>
    </xdr:from>
    <xdr:to>
      <xdr:col>7</xdr:col>
      <xdr:colOff>936625</xdr:colOff>
      <xdr:row>13</xdr:row>
      <xdr:rowOff>228600</xdr:rowOff>
    </xdr:to>
    <xdr:sp macro="" textlink="">
      <xdr:nvSpPr>
        <xdr:cNvPr id="26" name="Line 49"/>
        <xdr:cNvSpPr>
          <a:spLocks noChangeShapeType="1"/>
        </xdr:cNvSpPr>
      </xdr:nvSpPr>
      <xdr:spPr bwMode="auto">
        <a:xfrm>
          <a:off x="7632700" y="78994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215900</xdr:colOff>
      <xdr:row>12</xdr:row>
      <xdr:rowOff>228600</xdr:rowOff>
    </xdr:from>
    <xdr:to>
      <xdr:col>7</xdr:col>
      <xdr:colOff>911225</xdr:colOff>
      <xdr:row>12</xdr:row>
      <xdr:rowOff>228600</xdr:rowOff>
    </xdr:to>
    <xdr:sp macro="" textlink="">
      <xdr:nvSpPr>
        <xdr:cNvPr id="27" name="Line 49"/>
        <xdr:cNvSpPr>
          <a:spLocks noChangeShapeType="1"/>
        </xdr:cNvSpPr>
      </xdr:nvSpPr>
      <xdr:spPr bwMode="auto">
        <a:xfrm>
          <a:off x="7607300" y="74549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241300</xdr:colOff>
      <xdr:row>11</xdr:row>
      <xdr:rowOff>215900</xdr:rowOff>
    </xdr:from>
    <xdr:to>
      <xdr:col>7</xdr:col>
      <xdr:colOff>936625</xdr:colOff>
      <xdr:row>11</xdr:row>
      <xdr:rowOff>215900</xdr:rowOff>
    </xdr:to>
    <xdr:sp macro="" textlink="">
      <xdr:nvSpPr>
        <xdr:cNvPr id="28" name="Line 49"/>
        <xdr:cNvSpPr>
          <a:spLocks noChangeShapeType="1"/>
        </xdr:cNvSpPr>
      </xdr:nvSpPr>
      <xdr:spPr bwMode="auto">
        <a:xfrm>
          <a:off x="7632700" y="69977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203200</xdr:colOff>
      <xdr:row>10</xdr:row>
      <xdr:rowOff>228600</xdr:rowOff>
    </xdr:from>
    <xdr:to>
      <xdr:col>7</xdr:col>
      <xdr:colOff>898525</xdr:colOff>
      <xdr:row>10</xdr:row>
      <xdr:rowOff>228600</xdr:rowOff>
    </xdr:to>
    <xdr:sp macro="" textlink="">
      <xdr:nvSpPr>
        <xdr:cNvPr id="29" name="Line 49"/>
        <xdr:cNvSpPr>
          <a:spLocks noChangeShapeType="1"/>
        </xdr:cNvSpPr>
      </xdr:nvSpPr>
      <xdr:spPr bwMode="auto">
        <a:xfrm>
          <a:off x="7594600" y="65659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228600</xdr:colOff>
      <xdr:row>9</xdr:row>
      <xdr:rowOff>215900</xdr:rowOff>
    </xdr:from>
    <xdr:to>
      <xdr:col>7</xdr:col>
      <xdr:colOff>923925</xdr:colOff>
      <xdr:row>9</xdr:row>
      <xdr:rowOff>215900</xdr:rowOff>
    </xdr:to>
    <xdr:sp macro="" textlink="">
      <xdr:nvSpPr>
        <xdr:cNvPr id="30" name="Line 49"/>
        <xdr:cNvSpPr>
          <a:spLocks noChangeShapeType="1"/>
        </xdr:cNvSpPr>
      </xdr:nvSpPr>
      <xdr:spPr bwMode="auto">
        <a:xfrm>
          <a:off x="7620000" y="61087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228600</xdr:colOff>
      <xdr:row>8</xdr:row>
      <xdr:rowOff>254000</xdr:rowOff>
    </xdr:from>
    <xdr:to>
      <xdr:col>7</xdr:col>
      <xdr:colOff>923925</xdr:colOff>
      <xdr:row>8</xdr:row>
      <xdr:rowOff>254000</xdr:rowOff>
    </xdr:to>
    <xdr:sp macro="" textlink="">
      <xdr:nvSpPr>
        <xdr:cNvPr id="31" name="Line 49"/>
        <xdr:cNvSpPr>
          <a:spLocks noChangeShapeType="1"/>
        </xdr:cNvSpPr>
      </xdr:nvSpPr>
      <xdr:spPr bwMode="auto">
        <a:xfrm>
          <a:off x="7620000" y="57023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203200</xdr:colOff>
      <xdr:row>6</xdr:row>
      <xdr:rowOff>215900</xdr:rowOff>
    </xdr:from>
    <xdr:to>
      <xdr:col>7</xdr:col>
      <xdr:colOff>898525</xdr:colOff>
      <xdr:row>6</xdr:row>
      <xdr:rowOff>215900</xdr:rowOff>
    </xdr:to>
    <xdr:sp macro="" textlink="">
      <xdr:nvSpPr>
        <xdr:cNvPr id="32" name="Line 49"/>
        <xdr:cNvSpPr>
          <a:spLocks noChangeShapeType="1"/>
        </xdr:cNvSpPr>
      </xdr:nvSpPr>
      <xdr:spPr bwMode="auto">
        <a:xfrm>
          <a:off x="7594600" y="52197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203200</xdr:colOff>
      <xdr:row>22</xdr:row>
      <xdr:rowOff>228600</xdr:rowOff>
    </xdr:from>
    <xdr:to>
      <xdr:col>7</xdr:col>
      <xdr:colOff>898525</xdr:colOff>
      <xdr:row>22</xdr:row>
      <xdr:rowOff>228600</xdr:rowOff>
    </xdr:to>
    <xdr:sp macro="" textlink="">
      <xdr:nvSpPr>
        <xdr:cNvPr id="34" name="Line 49"/>
        <xdr:cNvSpPr>
          <a:spLocks noChangeShapeType="1"/>
        </xdr:cNvSpPr>
      </xdr:nvSpPr>
      <xdr:spPr bwMode="auto">
        <a:xfrm>
          <a:off x="7594600" y="43434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254000</xdr:colOff>
      <xdr:row>19</xdr:row>
      <xdr:rowOff>215900</xdr:rowOff>
    </xdr:from>
    <xdr:to>
      <xdr:col>7</xdr:col>
      <xdr:colOff>949325</xdr:colOff>
      <xdr:row>19</xdr:row>
      <xdr:rowOff>215900</xdr:rowOff>
    </xdr:to>
    <xdr:sp macro="" textlink="">
      <xdr:nvSpPr>
        <xdr:cNvPr id="35" name="Line 49"/>
        <xdr:cNvSpPr>
          <a:spLocks noChangeShapeType="1"/>
        </xdr:cNvSpPr>
      </xdr:nvSpPr>
      <xdr:spPr bwMode="auto">
        <a:xfrm>
          <a:off x="7645400" y="38862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203200</xdr:colOff>
      <xdr:row>14</xdr:row>
      <xdr:rowOff>215900</xdr:rowOff>
    </xdr:from>
    <xdr:to>
      <xdr:col>7</xdr:col>
      <xdr:colOff>898525</xdr:colOff>
      <xdr:row>14</xdr:row>
      <xdr:rowOff>215900</xdr:rowOff>
    </xdr:to>
    <xdr:sp macro="" textlink="">
      <xdr:nvSpPr>
        <xdr:cNvPr id="36" name="Line 49"/>
        <xdr:cNvSpPr>
          <a:spLocks noChangeShapeType="1"/>
        </xdr:cNvSpPr>
      </xdr:nvSpPr>
      <xdr:spPr bwMode="auto">
        <a:xfrm>
          <a:off x="7594600" y="34417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228600</xdr:colOff>
      <xdr:row>7</xdr:row>
      <xdr:rowOff>228600</xdr:rowOff>
    </xdr:from>
    <xdr:to>
      <xdr:col>7</xdr:col>
      <xdr:colOff>923925</xdr:colOff>
      <xdr:row>7</xdr:row>
      <xdr:rowOff>228600</xdr:rowOff>
    </xdr:to>
    <xdr:sp macro="" textlink="">
      <xdr:nvSpPr>
        <xdr:cNvPr id="37" name="Line 49"/>
        <xdr:cNvSpPr>
          <a:spLocks noChangeShapeType="1"/>
        </xdr:cNvSpPr>
      </xdr:nvSpPr>
      <xdr:spPr bwMode="auto">
        <a:xfrm>
          <a:off x="7620000" y="30099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215900</xdr:colOff>
      <xdr:row>5</xdr:row>
      <xdr:rowOff>228600</xdr:rowOff>
    </xdr:from>
    <xdr:to>
      <xdr:col>7</xdr:col>
      <xdr:colOff>911225</xdr:colOff>
      <xdr:row>5</xdr:row>
      <xdr:rowOff>228600</xdr:rowOff>
    </xdr:to>
    <xdr:sp macro="" textlink="">
      <xdr:nvSpPr>
        <xdr:cNvPr id="38" name="Line 49"/>
        <xdr:cNvSpPr>
          <a:spLocks noChangeShapeType="1"/>
        </xdr:cNvSpPr>
      </xdr:nvSpPr>
      <xdr:spPr bwMode="auto">
        <a:xfrm>
          <a:off x="7607300" y="25654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254000</xdr:colOff>
      <xdr:row>4</xdr:row>
      <xdr:rowOff>215900</xdr:rowOff>
    </xdr:from>
    <xdr:to>
      <xdr:col>7</xdr:col>
      <xdr:colOff>949325</xdr:colOff>
      <xdr:row>4</xdr:row>
      <xdr:rowOff>215900</xdr:rowOff>
    </xdr:to>
    <xdr:sp macro="" textlink="">
      <xdr:nvSpPr>
        <xdr:cNvPr id="39" name="Line 49"/>
        <xdr:cNvSpPr>
          <a:spLocks noChangeShapeType="1"/>
        </xdr:cNvSpPr>
      </xdr:nvSpPr>
      <xdr:spPr bwMode="auto">
        <a:xfrm>
          <a:off x="7645400" y="21082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317500</xdr:colOff>
      <xdr:row>39</xdr:row>
      <xdr:rowOff>241300</xdr:rowOff>
    </xdr:from>
    <xdr:to>
      <xdr:col>7</xdr:col>
      <xdr:colOff>1012825</xdr:colOff>
      <xdr:row>39</xdr:row>
      <xdr:rowOff>241300</xdr:rowOff>
    </xdr:to>
    <xdr:sp macro="" textlink="">
      <xdr:nvSpPr>
        <xdr:cNvPr id="40" name="Line 49"/>
        <xdr:cNvSpPr>
          <a:spLocks noChangeShapeType="1"/>
        </xdr:cNvSpPr>
      </xdr:nvSpPr>
      <xdr:spPr bwMode="auto">
        <a:xfrm>
          <a:off x="7975600" y="168148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292100</xdr:colOff>
      <xdr:row>40</xdr:row>
      <xdr:rowOff>266700</xdr:rowOff>
    </xdr:from>
    <xdr:to>
      <xdr:col>7</xdr:col>
      <xdr:colOff>987425</xdr:colOff>
      <xdr:row>40</xdr:row>
      <xdr:rowOff>266700</xdr:rowOff>
    </xdr:to>
    <xdr:sp macro="" textlink="">
      <xdr:nvSpPr>
        <xdr:cNvPr id="41" name="Line 49"/>
        <xdr:cNvSpPr>
          <a:spLocks noChangeShapeType="1"/>
        </xdr:cNvSpPr>
      </xdr:nvSpPr>
      <xdr:spPr bwMode="auto">
        <a:xfrm>
          <a:off x="7950200" y="172847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215900</xdr:colOff>
      <xdr:row>23</xdr:row>
      <xdr:rowOff>215900</xdr:rowOff>
    </xdr:from>
    <xdr:to>
      <xdr:col>7</xdr:col>
      <xdr:colOff>911225</xdr:colOff>
      <xdr:row>23</xdr:row>
      <xdr:rowOff>215900</xdr:rowOff>
    </xdr:to>
    <xdr:sp macro="" textlink="">
      <xdr:nvSpPr>
        <xdr:cNvPr id="42" name="Line 49"/>
        <xdr:cNvSpPr>
          <a:spLocks noChangeShapeType="1"/>
        </xdr:cNvSpPr>
      </xdr:nvSpPr>
      <xdr:spPr bwMode="auto">
        <a:xfrm>
          <a:off x="7988300" y="105537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241300</xdr:colOff>
      <xdr:row>25</xdr:row>
      <xdr:rowOff>203200</xdr:rowOff>
    </xdr:from>
    <xdr:to>
      <xdr:col>7</xdr:col>
      <xdr:colOff>936625</xdr:colOff>
      <xdr:row>25</xdr:row>
      <xdr:rowOff>203200</xdr:rowOff>
    </xdr:to>
    <xdr:sp macro="" textlink="">
      <xdr:nvSpPr>
        <xdr:cNvPr id="43" name="Line 49"/>
        <xdr:cNvSpPr>
          <a:spLocks noChangeShapeType="1"/>
        </xdr:cNvSpPr>
      </xdr:nvSpPr>
      <xdr:spPr bwMode="auto">
        <a:xfrm>
          <a:off x="8013700" y="114300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7</xdr:col>
      <xdr:colOff>254000</xdr:colOff>
      <xdr:row>21</xdr:row>
      <xdr:rowOff>228600</xdr:rowOff>
    </xdr:from>
    <xdr:to>
      <xdr:col>7</xdr:col>
      <xdr:colOff>949325</xdr:colOff>
      <xdr:row>21</xdr:row>
      <xdr:rowOff>228600</xdr:rowOff>
    </xdr:to>
    <xdr:sp macro="" textlink="">
      <xdr:nvSpPr>
        <xdr:cNvPr id="44" name="Line 49"/>
        <xdr:cNvSpPr>
          <a:spLocks noChangeShapeType="1"/>
        </xdr:cNvSpPr>
      </xdr:nvSpPr>
      <xdr:spPr bwMode="auto">
        <a:xfrm>
          <a:off x="8026400" y="9677400"/>
          <a:ext cx="695325" cy="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N63"/>
  <sheetViews>
    <sheetView tabSelected="1" topLeftCell="A32" zoomScale="75" zoomScaleNormal="75" workbookViewId="0">
      <selection activeCell="A47" sqref="A47:N47"/>
    </sheetView>
  </sheetViews>
  <sheetFormatPr defaultRowHeight="12.75"/>
  <cols>
    <col min="1" max="1" width="5.85546875" style="4" bestFit="1" customWidth="1"/>
    <col min="2" max="2" width="34.7109375" style="4" customWidth="1"/>
    <col min="3" max="3" width="25.85546875" style="4" customWidth="1"/>
    <col min="4" max="4" width="12.7109375" style="4" customWidth="1"/>
    <col min="5" max="5" width="16" style="5" bestFit="1" customWidth="1"/>
    <col min="6" max="6" width="10.7109375" style="6" customWidth="1"/>
    <col min="7" max="7" width="10.7109375" style="4" customWidth="1"/>
    <col min="8" max="8" width="18" style="4" bestFit="1" customWidth="1"/>
    <col min="9" max="9" width="14.42578125" style="7" bestFit="1" customWidth="1"/>
    <col min="10" max="10" width="10.7109375" style="8" customWidth="1"/>
    <col min="11" max="11" width="13" style="7" bestFit="1" customWidth="1"/>
    <col min="12" max="12" width="8.42578125" style="7" customWidth="1"/>
    <col min="13" max="14" width="10.7109375" style="4" customWidth="1"/>
    <col min="15" max="16384" width="9.140625" style="4"/>
  </cols>
  <sheetData>
    <row r="1" spans="1:15" s="1" customFormat="1" ht="34.5" customHeight="1">
      <c r="A1" s="346" t="s">
        <v>50</v>
      </c>
      <c r="B1" s="347"/>
      <c r="C1" s="347"/>
      <c r="D1" s="347"/>
      <c r="E1" s="347"/>
      <c r="F1" s="347"/>
      <c r="G1" s="347"/>
      <c r="H1" s="347"/>
      <c r="I1" s="347"/>
      <c r="J1" s="347"/>
      <c r="K1" s="347"/>
      <c r="L1" s="347"/>
      <c r="M1" s="347"/>
      <c r="N1" s="348"/>
    </row>
    <row r="2" spans="1:15" s="1" customFormat="1" ht="24" thickBot="1">
      <c r="A2" s="349" t="s">
        <v>123</v>
      </c>
      <c r="B2" s="350"/>
      <c r="C2" s="350"/>
      <c r="D2" s="350"/>
      <c r="E2" s="350"/>
      <c r="F2" s="350"/>
      <c r="G2" s="350"/>
      <c r="H2" s="350"/>
      <c r="I2" s="350"/>
      <c r="J2" s="350"/>
      <c r="K2" s="350"/>
      <c r="L2" s="350"/>
      <c r="M2" s="350"/>
      <c r="N2" s="351"/>
    </row>
    <row r="3" spans="1:15" s="2" customFormat="1" ht="35.25" customHeight="1">
      <c r="A3" s="371" t="s">
        <v>56</v>
      </c>
      <c r="B3" s="369" t="s">
        <v>10</v>
      </c>
      <c r="C3" s="352" t="s">
        <v>16</v>
      </c>
      <c r="D3" s="354" t="s">
        <v>14</v>
      </c>
      <c r="E3" s="356" t="s">
        <v>124</v>
      </c>
      <c r="F3" s="357"/>
      <c r="G3" s="359" t="s">
        <v>54</v>
      </c>
      <c r="H3" s="361" t="s">
        <v>125</v>
      </c>
      <c r="I3" s="362"/>
      <c r="J3" s="365" t="s">
        <v>55</v>
      </c>
      <c r="K3" s="367" t="s">
        <v>122</v>
      </c>
      <c r="L3" s="367"/>
      <c r="M3" s="356" t="s">
        <v>126</v>
      </c>
      <c r="N3" s="373"/>
    </row>
    <row r="4" spans="1:15" s="2" customFormat="1" ht="54.75" customHeight="1" thickBot="1">
      <c r="A4" s="372"/>
      <c r="B4" s="370"/>
      <c r="C4" s="353"/>
      <c r="D4" s="355"/>
      <c r="E4" s="358"/>
      <c r="F4" s="358"/>
      <c r="G4" s="360"/>
      <c r="H4" s="363"/>
      <c r="I4" s="364"/>
      <c r="J4" s="366"/>
      <c r="K4" s="368"/>
      <c r="L4" s="368"/>
      <c r="M4" s="10" t="s">
        <v>82</v>
      </c>
      <c r="N4" s="9" t="s">
        <v>85</v>
      </c>
    </row>
    <row r="5" spans="1:15" s="2" customFormat="1" ht="35.1" customHeight="1">
      <c r="A5" s="55">
        <v>1</v>
      </c>
      <c r="B5" s="56" t="s">
        <v>60</v>
      </c>
      <c r="C5" s="57" t="s">
        <v>18</v>
      </c>
      <c r="D5" s="58" t="s">
        <v>9</v>
      </c>
      <c r="E5" s="59">
        <v>1.3125789999999999</v>
      </c>
      <c r="F5" s="60" t="s">
        <v>12</v>
      </c>
      <c r="G5" s="61">
        <v>0.93</v>
      </c>
      <c r="H5" s="62" t="s">
        <v>113</v>
      </c>
      <c r="I5" s="63">
        <f t="shared" ref="I5:I21" si="0">(E5*1000)/(8250*0.93)</f>
        <v>0.17107579015966112</v>
      </c>
      <c r="J5" s="64">
        <f t="shared" ref="J5:J32" si="1">+(I5/$I$5)*100</f>
        <v>100</v>
      </c>
      <c r="K5" s="243">
        <v>1.2746519999999999</v>
      </c>
      <c r="L5" s="65" t="s">
        <v>19</v>
      </c>
      <c r="M5" s="109">
        <f t="shared" ref="M5:M15" si="2">+(E5/K5)-1</f>
        <v>2.9754787973501839E-2</v>
      </c>
      <c r="N5" s="268">
        <v>16</v>
      </c>
      <c r="O5" s="235"/>
    </row>
    <row r="6" spans="1:15" s="2" customFormat="1" ht="35.1" customHeight="1">
      <c r="A6" s="55">
        <v>2</v>
      </c>
      <c r="B6" s="66" t="s">
        <v>63</v>
      </c>
      <c r="C6" s="67" t="s">
        <v>51</v>
      </c>
      <c r="D6" s="68" t="s">
        <v>9</v>
      </c>
      <c r="E6" s="69">
        <v>1.404838</v>
      </c>
      <c r="F6" s="70" t="s">
        <v>12</v>
      </c>
      <c r="G6" s="71">
        <v>0.93</v>
      </c>
      <c r="H6" s="72" t="s">
        <v>105</v>
      </c>
      <c r="I6" s="73">
        <v>0.17754995112414468</v>
      </c>
      <c r="J6" s="74">
        <f t="shared" si="1"/>
        <v>103.78438174007051</v>
      </c>
      <c r="K6" s="244">
        <v>1.3549150000000001</v>
      </c>
      <c r="L6" s="75" t="s">
        <v>19</v>
      </c>
      <c r="M6" s="105">
        <f t="shared" si="2"/>
        <v>3.6845853798946671E-2</v>
      </c>
      <c r="N6" s="261">
        <v>17</v>
      </c>
      <c r="O6" s="235"/>
    </row>
    <row r="7" spans="1:15" s="2" customFormat="1" ht="35.1" customHeight="1">
      <c r="A7" s="76">
        <v>3</v>
      </c>
      <c r="B7" s="78" t="s">
        <v>70</v>
      </c>
      <c r="C7" s="67" t="s">
        <v>18</v>
      </c>
      <c r="D7" s="68" t="s">
        <v>9</v>
      </c>
      <c r="E7" s="69">
        <v>1.4582090000000001</v>
      </c>
      <c r="F7" s="70" t="s">
        <v>12</v>
      </c>
      <c r="G7" s="71">
        <v>0.93</v>
      </c>
      <c r="H7" s="79" t="s">
        <v>114</v>
      </c>
      <c r="I7" s="73">
        <f>(E7*1000)/(8250*0.93)</f>
        <v>0.19005656565656567</v>
      </c>
      <c r="J7" s="74">
        <f>+(I7/$I$5)*100</f>
        <v>111.09495123722077</v>
      </c>
      <c r="K7" s="244">
        <v>1.56525</v>
      </c>
      <c r="L7" s="75" t="s">
        <v>19</v>
      </c>
      <c r="M7" s="105">
        <f>+(E7/K7)-1</f>
        <v>-6.8385880849704428E-2</v>
      </c>
      <c r="N7" s="261">
        <v>1</v>
      </c>
      <c r="O7" s="235"/>
    </row>
    <row r="8" spans="1:15" s="2" customFormat="1" ht="35.1" customHeight="1">
      <c r="A8" s="76">
        <v>4</v>
      </c>
      <c r="B8" s="77" t="s">
        <v>65</v>
      </c>
      <c r="C8" s="67" t="s">
        <v>23</v>
      </c>
      <c r="D8" s="68" t="s">
        <v>9</v>
      </c>
      <c r="E8" s="69">
        <v>1.463265</v>
      </c>
      <c r="F8" s="70" t="s">
        <v>12</v>
      </c>
      <c r="G8" s="71">
        <v>0.93</v>
      </c>
      <c r="H8" s="72" t="s">
        <v>90</v>
      </c>
      <c r="I8" s="73">
        <f t="shared" si="0"/>
        <v>0.19071554252199416</v>
      </c>
      <c r="J8" s="74">
        <f t="shared" si="1"/>
        <v>111.48014709971746</v>
      </c>
      <c r="K8" s="244">
        <v>1.4057440000000001</v>
      </c>
      <c r="L8" s="75" t="s">
        <v>19</v>
      </c>
      <c r="M8" s="105">
        <f t="shared" si="2"/>
        <v>4.0918545624238689E-2</v>
      </c>
      <c r="N8" s="261">
        <v>18</v>
      </c>
      <c r="O8" s="235"/>
    </row>
    <row r="9" spans="1:15" s="2" customFormat="1" ht="35.1" customHeight="1">
      <c r="A9" s="55">
        <v>5</v>
      </c>
      <c r="B9" s="78" t="s">
        <v>71</v>
      </c>
      <c r="C9" s="67" t="s">
        <v>18</v>
      </c>
      <c r="D9" s="68" t="s">
        <v>9</v>
      </c>
      <c r="E9" s="69">
        <v>1.4654210000000001</v>
      </c>
      <c r="F9" s="70" t="s">
        <v>12</v>
      </c>
      <c r="G9" s="71">
        <v>0.93</v>
      </c>
      <c r="H9" s="72" t="s">
        <v>115</v>
      </c>
      <c r="I9" s="73">
        <f>(E9*1000)/(8250*0.93)</f>
        <v>0.19099654610622352</v>
      </c>
      <c r="J9" s="74">
        <f>+(I9/$I$5)*100</f>
        <v>111.64440387969027</v>
      </c>
      <c r="K9" s="244">
        <v>1.573</v>
      </c>
      <c r="L9" s="75" t="s">
        <v>19</v>
      </c>
      <c r="M9" s="105">
        <f>+(E9/K9)-1</f>
        <v>-6.8390972663699867E-2</v>
      </c>
      <c r="N9" s="261">
        <v>1</v>
      </c>
      <c r="O9" s="235"/>
    </row>
    <row r="10" spans="1:15" s="2" customFormat="1" ht="35.1" customHeight="1">
      <c r="A10" s="80">
        <v>6</v>
      </c>
      <c r="B10" s="81" t="s">
        <v>61</v>
      </c>
      <c r="C10" s="82" t="s">
        <v>23</v>
      </c>
      <c r="D10" s="83" t="s">
        <v>9</v>
      </c>
      <c r="E10" s="84">
        <v>1.470766</v>
      </c>
      <c r="F10" s="85" t="s">
        <v>12</v>
      </c>
      <c r="G10" s="86">
        <v>0.93</v>
      </c>
      <c r="H10" s="87" t="s">
        <v>95</v>
      </c>
      <c r="I10" s="88">
        <f t="shared" si="0"/>
        <v>0.19169318996415771</v>
      </c>
      <c r="J10" s="89">
        <f t="shared" ref="J10:J13" si="3">+(I10/$I$5)*100</f>
        <v>112.05161746454881</v>
      </c>
      <c r="K10" s="248">
        <v>1.57765</v>
      </c>
      <c r="L10" s="90" t="s">
        <v>19</v>
      </c>
      <c r="M10" s="106">
        <f t="shared" ref="M10:M13" si="4">+(E10/K10)-1</f>
        <v>-6.7748866985706591E-2</v>
      </c>
      <c r="N10" s="262">
        <v>1</v>
      </c>
      <c r="O10" s="235"/>
    </row>
    <row r="11" spans="1:15" s="2" customFormat="1" ht="35.1" customHeight="1">
      <c r="A11" s="91">
        <v>7</v>
      </c>
      <c r="B11" s="92" t="s">
        <v>72</v>
      </c>
      <c r="C11" s="82" t="s">
        <v>51</v>
      </c>
      <c r="D11" s="83" t="s">
        <v>9</v>
      </c>
      <c r="E11" s="84">
        <v>1.4736100000000001</v>
      </c>
      <c r="F11" s="85" t="s">
        <v>12</v>
      </c>
      <c r="G11" s="86">
        <v>0.93</v>
      </c>
      <c r="H11" s="87" t="s">
        <v>109</v>
      </c>
      <c r="I11" s="88">
        <f t="shared" si="0"/>
        <v>0.19206386445096124</v>
      </c>
      <c r="J11" s="89">
        <f t="shared" si="3"/>
        <v>112.26829013720318</v>
      </c>
      <c r="K11" s="248">
        <v>1.580125</v>
      </c>
      <c r="L11" s="90" t="s">
        <v>19</v>
      </c>
      <c r="M11" s="106">
        <f t="shared" si="4"/>
        <v>-6.7409223953801112E-2</v>
      </c>
      <c r="N11" s="262">
        <v>2</v>
      </c>
      <c r="O11" s="235"/>
    </row>
    <row r="12" spans="1:15" s="2" customFormat="1" ht="35.1" customHeight="1">
      <c r="A12" s="80">
        <v>8</v>
      </c>
      <c r="B12" s="81" t="s">
        <v>61</v>
      </c>
      <c r="C12" s="82" t="s">
        <v>21</v>
      </c>
      <c r="D12" s="83" t="s">
        <v>9</v>
      </c>
      <c r="E12" s="84">
        <v>1.476505</v>
      </c>
      <c r="F12" s="85" t="s">
        <v>12</v>
      </c>
      <c r="G12" s="86">
        <v>0.93</v>
      </c>
      <c r="H12" s="87" t="s">
        <v>103</v>
      </c>
      <c r="I12" s="88">
        <f t="shared" si="0"/>
        <v>0.19244118605408927</v>
      </c>
      <c r="J12" s="89">
        <f t="shared" si="3"/>
        <v>112.48884829027435</v>
      </c>
      <c r="K12" s="248">
        <v>1.5826439999999999</v>
      </c>
      <c r="L12" s="90" t="s">
        <v>19</v>
      </c>
      <c r="M12" s="106">
        <f t="shared" si="4"/>
        <v>-6.706435559734214E-2</v>
      </c>
      <c r="N12" s="262">
        <v>2</v>
      </c>
      <c r="O12" s="235"/>
    </row>
    <row r="13" spans="1:15" s="2" customFormat="1" ht="35.1" customHeight="1">
      <c r="A13" s="91">
        <v>9</v>
      </c>
      <c r="B13" s="93" t="s">
        <v>73</v>
      </c>
      <c r="C13" s="82" t="s">
        <v>51</v>
      </c>
      <c r="D13" s="83" t="s">
        <v>9</v>
      </c>
      <c r="E13" s="84">
        <v>1.481255</v>
      </c>
      <c r="F13" s="85" t="s">
        <v>12</v>
      </c>
      <c r="G13" s="86">
        <v>0.93</v>
      </c>
      <c r="H13" s="87" t="s">
        <v>108</v>
      </c>
      <c r="I13" s="88">
        <f t="shared" si="0"/>
        <v>0.19306028022157054</v>
      </c>
      <c r="J13" s="89">
        <f t="shared" si="3"/>
        <v>112.85073127027022</v>
      </c>
      <c r="K13" s="248">
        <v>1.586775</v>
      </c>
      <c r="L13" s="90" t="s">
        <v>19</v>
      </c>
      <c r="M13" s="106">
        <f t="shared" si="4"/>
        <v>-6.6499661262623855E-2</v>
      </c>
      <c r="N13" s="262">
        <v>3</v>
      </c>
      <c r="O13" s="235"/>
    </row>
    <row r="14" spans="1:15" s="2" customFormat="1" ht="35.1" customHeight="1">
      <c r="A14" s="220">
        <v>10</v>
      </c>
      <c r="B14" s="221" t="s">
        <v>74</v>
      </c>
      <c r="C14" s="222" t="s">
        <v>23</v>
      </c>
      <c r="D14" s="223" t="s">
        <v>9</v>
      </c>
      <c r="E14" s="224">
        <v>1.4902820000000001</v>
      </c>
      <c r="F14" s="225" t="s">
        <v>12</v>
      </c>
      <c r="G14" s="226">
        <v>0.93</v>
      </c>
      <c r="H14" s="227" t="s">
        <v>94</v>
      </c>
      <c r="I14" s="228">
        <f>(E14*1000)/(8250*0.93)</f>
        <v>0.19423681981101337</v>
      </c>
      <c r="J14" s="229">
        <f>+(I14/$I$5)*100</f>
        <v>113.53846130404341</v>
      </c>
      <c r="K14" s="245">
        <v>1.5946279999999999</v>
      </c>
      <c r="L14" s="230" t="s">
        <v>19</v>
      </c>
      <c r="M14" s="231">
        <f>+(E14/K14)-1</f>
        <v>-6.5435951206174625E-2</v>
      </c>
      <c r="N14" s="263">
        <v>4</v>
      </c>
      <c r="O14" s="235"/>
    </row>
    <row r="15" spans="1:15" s="2" customFormat="1" ht="35.1" customHeight="1">
      <c r="A15" s="220">
        <v>11</v>
      </c>
      <c r="B15" s="232" t="s">
        <v>67</v>
      </c>
      <c r="C15" s="222" t="s">
        <v>51</v>
      </c>
      <c r="D15" s="223" t="s">
        <v>9</v>
      </c>
      <c r="E15" s="224">
        <v>1.501573</v>
      </c>
      <c r="F15" s="225" t="s">
        <v>12</v>
      </c>
      <c r="G15" s="226">
        <v>0.93</v>
      </c>
      <c r="H15" s="227" t="s">
        <v>104</v>
      </c>
      <c r="I15" s="228">
        <f t="shared" si="0"/>
        <v>0.19570843923101988</v>
      </c>
      <c r="J15" s="229">
        <f t="shared" si="1"/>
        <v>114.39867619396624</v>
      </c>
      <c r="K15" s="245">
        <v>1.439073</v>
      </c>
      <c r="L15" s="230" t="s">
        <v>19</v>
      </c>
      <c r="M15" s="231">
        <f t="shared" si="2"/>
        <v>4.3430736314280072E-2</v>
      </c>
      <c r="N15" s="263">
        <v>19</v>
      </c>
      <c r="O15" s="235"/>
    </row>
    <row r="16" spans="1:15" s="2" customFormat="1" ht="35.1" customHeight="1">
      <c r="A16" s="233">
        <v>12</v>
      </c>
      <c r="B16" s="221" t="s">
        <v>62</v>
      </c>
      <c r="C16" s="222" t="s">
        <v>21</v>
      </c>
      <c r="D16" s="223" t="s">
        <v>9</v>
      </c>
      <c r="E16" s="224">
        <v>1.5038739999999999</v>
      </c>
      <c r="F16" s="225" t="s">
        <v>12</v>
      </c>
      <c r="G16" s="226">
        <v>0.93</v>
      </c>
      <c r="H16" s="227" t="s">
        <v>102</v>
      </c>
      <c r="I16" s="228">
        <f t="shared" si="0"/>
        <v>0.19600834147930923</v>
      </c>
      <c r="J16" s="229">
        <f t="shared" ref="J16:J20" si="5">+(I16/$I$5)*100</f>
        <v>114.57397992806528</v>
      </c>
      <c r="K16" s="245">
        <v>1.606455</v>
      </c>
      <c r="L16" s="230" t="s">
        <v>19</v>
      </c>
      <c r="M16" s="231">
        <f t="shared" ref="M16:M21" si="6">+(E16/K16)-1</f>
        <v>-6.3855507935174027E-2</v>
      </c>
      <c r="N16" s="263">
        <v>5</v>
      </c>
      <c r="O16" s="235"/>
    </row>
    <row r="17" spans="1:15" s="2" customFormat="1" ht="34.5" customHeight="1">
      <c r="A17" s="220">
        <v>13</v>
      </c>
      <c r="B17" s="232" t="s">
        <v>75</v>
      </c>
      <c r="C17" s="222" t="s">
        <v>51</v>
      </c>
      <c r="D17" s="223" t="s">
        <v>9</v>
      </c>
      <c r="E17" s="224">
        <v>1.513234</v>
      </c>
      <c r="F17" s="225" t="s">
        <v>12</v>
      </c>
      <c r="G17" s="226">
        <v>0.93</v>
      </c>
      <c r="H17" s="227" t="s">
        <v>107</v>
      </c>
      <c r="I17" s="228">
        <f t="shared" si="0"/>
        <v>0.19722828282828281</v>
      </c>
      <c r="J17" s="229">
        <f t="shared" si="5"/>
        <v>115.28707986338344</v>
      </c>
      <c r="K17" s="245">
        <v>1.614595</v>
      </c>
      <c r="L17" s="230" t="s">
        <v>19</v>
      </c>
      <c r="M17" s="231">
        <f t="shared" si="6"/>
        <v>-6.2777972184975162E-2</v>
      </c>
      <c r="N17" s="263">
        <v>6</v>
      </c>
      <c r="O17" s="235"/>
    </row>
    <row r="18" spans="1:15" s="2" customFormat="1" ht="35.1" customHeight="1">
      <c r="A18" s="233">
        <v>14</v>
      </c>
      <c r="B18" s="234" t="s">
        <v>76</v>
      </c>
      <c r="C18" s="222" t="s">
        <v>20</v>
      </c>
      <c r="D18" s="223" t="s">
        <v>9</v>
      </c>
      <c r="E18" s="224">
        <v>1.5207930000000001</v>
      </c>
      <c r="F18" s="225" t="s">
        <v>12</v>
      </c>
      <c r="G18" s="226">
        <v>0.93</v>
      </c>
      <c r="H18" s="227" t="s">
        <v>110</v>
      </c>
      <c r="I18" s="228">
        <f>(E18*1000)/(8250*0.93)</f>
        <v>0.19821348973607039</v>
      </c>
      <c r="J18" s="229">
        <f>+(I18/$I$5)*100</f>
        <v>115.86296900986532</v>
      </c>
      <c r="K18" s="245">
        <v>1.618992</v>
      </c>
      <c r="L18" s="230" t="s">
        <v>19</v>
      </c>
      <c r="M18" s="231">
        <f>+(E18/K18)-1</f>
        <v>-6.0654407186693904E-2</v>
      </c>
      <c r="N18" s="263">
        <v>7</v>
      </c>
      <c r="O18" s="235"/>
    </row>
    <row r="19" spans="1:15" ht="35.25" customHeight="1">
      <c r="A19" s="220">
        <v>15</v>
      </c>
      <c r="B19" s="221" t="s">
        <v>77</v>
      </c>
      <c r="C19" s="222" t="s">
        <v>23</v>
      </c>
      <c r="D19" s="223" t="s">
        <v>9</v>
      </c>
      <c r="E19" s="224">
        <v>1.525671</v>
      </c>
      <c r="F19" s="225" t="s">
        <v>12</v>
      </c>
      <c r="G19" s="226">
        <v>0.93</v>
      </c>
      <c r="H19" s="227" t="s">
        <v>93</v>
      </c>
      <c r="I19" s="228">
        <f>(E19*1000)/(8250*0.93)</f>
        <v>0.19884926686217008</v>
      </c>
      <c r="J19" s="229">
        <f>+(I19/$I$5)*100</f>
        <v>116.23460378384844</v>
      </c>
      <c r="K19" s="245">
        <v>1.625416</v>
      </c>
      <c r="L19" s="230" t="s">
        <v>19</v>
      </c>
      <c r="M19" s="231">
        <f>+(E19/K19)-1</f>
        <v>-6.1365828809363254E-2</v>
      </c>
      <c r="N19" s="263">
        <v>7</v>
      </c>
      <c r="O19" s="235"/>
    </row>
    <row r="20" spans="1:15" ht="35.25" customHeight="1">
      <c r="A20" s="233">
        <v>16</v>
      </c>
      <c r="B20" s="221" t="s">
        <v>68</v>
      </c>
      <c r="C20" s="222" t="s">
        <v>23</v>
      </c>
      <c r="D20" s="223" t="s">
        <v>9</v>
      </c>
      <c r="E20" s="224">
        <v>1.534238</v>
      </c>
      <c r="F20" s="225" t="s">
        <v>12</v>
      </c>
      <c r="G20" s="226">
        <v>0.93</v>
      </c>
      <c r="H20" s="227" t="s">
        <v>92</v>
      </c>
      <c r="I20" s="228">
        <f t="shared" si="0"/>
        <v>0.19996585206907788</v>
      </c>
      <c r="J20" s="229">
        <f t="shared" si="5"/>
        <v>116.88728830797994</v>
      </c>
      <c r="K20" s="245">
        <v>1.467492</v>
      </c>
      <c r="L20" s="230" t="s">
        <v>19</v>
      </c>
      <c r="M20" s="231">
        <f t="shared" si="6"/>
        <v>4.5483041815560066E-2</v>
      </c>
      <c r="N20" s="263">
        <v>20</v>
      </c>
      <c r="O20" s="235"/>
    </row>
    <row r="21" spans="1:15" s="2" customFormat="1" ht="35.1" customHeight="1">
      <c r="A21" s="233">
        <v>17</v>
      </c>
      <c r="B21" s="234" t="s">
        <v>78</v>
      </c>
      <c r="C21" s="222" t="s">
        <v>22</v>
      </c>
      <c r="D21" s="223" t="s">
        <v>9</v>
      </c>
      <c r="E21" s="224">
        <v>1.5415000000000001</v>
      </c>
      <c r="F21" s="225" t="s">
        <v>12</v>
      </c>
      <c r="G21" s="226">
        <v>0.93</v>
      </c>
      <c r="H21" s="227" t="s">
        <v>98</v>
      </c>
      <c r="I21" s="228">
        <f t="shared" si="0"/>
        <v>0.20091234929944607</v>
      </c>
      <c r="J21" s="229">
        <f t="shared" ref="J21:J22" si="7">+(I21/$I$5)*100</f>
        <v>117.44055024497573</v>
      </c>
      <c r="K21" s="245">
        <v>1.633308</v>
      </c>
      <c r="L21" s="230" t="s">
        <v>19</v>
      </c>
      <c r="M21" s="231">
        <f t="shared" si="6"/>
        <v>-5.6209851418103529E-2</v>
      </c>
      <c r="N21" s="263">
        <v>9</v>
      </c>
      <c r="O21" s="235"/>
    </row>
    <row r="22" spans="1:15" s="2" customFormat="1" ht="35.1" customHeight="1">
      <c r="A22" s="220">
        <v>18</v>
      </c>
      <c r="B22" s="232" t="s">
        <v>79</v>
      </c>
      <c r="C22" s="222" t="s">
        <v>51</v>
      </c>
      <c r="D22" s="223" t="s">
        <v>9</v>
      </c>
      <c r="E22" s="224">
        <v>1.55768</v>
      </c>
      <c r="F22" s="225" t="s">
        <v>12</v>
      </c>
      <c r="G22" s="226">
        <v>0.93</v>
      </c>
      <c r="H22" s="227" t="s">
        <v>106</v>
      </c>
      <c r="I22" s="228">
        <f t="shared" ref="I22" si="8">(E22*1000)/(8250*0.93)</f>
        <v>0.20302117953730858</v>
      </c>
      <c r="J22" s="229">
        <f t="shared" si="7"/>
        <v>118.67323795367746</v>
      </c>
      <c r="K22" s="245">
        <v>1.6532629999999999</v>
      </c>
      <c r="L22" s="230" t="s">
        <v>19</v>
      </c>
      <c r="M22" s="231">
        <f t="shared" ref="M22" si="9">+(E22/K22)-1</f>
        <v>-5.7814757845545461E-2</v>
      </c>
      <c r="N22" s="263">
        <v>8</v>
      </c>
      <c r="O22" s="235"/>
    </row>
    <row r="23" spans="1:15" s="2" customFormat="1" ht="35.1" customHeight="1">
      <c r="A23" s="149">
        <v>19</v>
      </c>
      <c r="B23" s="138" t="s">
        <v>64</v>
      </c>
      <c r="C23" s="139" t="s">
        <v>21</v>
      </c>
      <c r="D23" s="140" t="s">
        <v>9</v>
      </c>
      <c r="E23" s="141">
        <v>1.6086450000000001</v>
      </c>
      <c r="F23" s="142" t="s">
        <v>12</v>
      </c>
      <c r="G23" s="143">
        <v>0.93</v>
      </c>
      <c r="H23" s="144" t="s">
        <v>101</v>
      </c>
      <c r="I23" s="145">
        <f>(E23*1000)/(8250*0.93)</f>
        <v>0.20966373411534706</v>
      </c>
      <c r="J23" s="146">
        <f>+(I23/$I$5)*100</f>
        <v>122.55605186430687</v>
      </c>
      <c r="K23" s="247">
        <v>1.6976020000000001</v>
      </c>
      <c r="L23" s="147" t="s">
        <v>19</v>
      </c>
      <c r="M23" s="148">
        <f>+(E23/K23)-1</f>
        <v>-5.2401564088637942E-2</v>
      </c>
      <c r="N23" s="264">
        <v>10</v>
      </c>
      <c r="O23" s="235"/>
    </row>
    <row r="24" spans="1:15" s="2" customFormat="1" ht="35.1" customHeight="1">
      <c r="A24" s="149">
        <v>20</v>
      </c>
      <c r="B24" s="138" t="s">
        <v>66</v>
      </c>
      <c r="C24" s="139" t="s">
        <v>23</v>
      </c>
      <c r="D24" s="140" t="s">
        <v>9</v>
      </c>
      <c r="E24" s="141">
        <v>1.616107</v>
      </c>
      <c r="F24" s="142" t="s">
        <v>12</v>
      </c>
      <c r="G24" s="143">
        <v>0.93</v>
      </c>
      <c r="H24" s="144" t="s">
        <v>91</v>
      </c>
      <c r="I24" s="145">
        <f>(E24*1000)/(8250*0.93)</f>
        <v>0.21063629846855653</v>
      </c>
      <c r="J24" s="146">
        <f>+(I24/$I$5)*100</f>
        <v>123.12455097940772</v>
      </c>
      <c r="K24" s="247">
        <v>1.7040919999999999</v>
      </c>
      <c r="L24" s="147" t="s">
        <v>19</v>
      </c>
      <c r="M24" s="148">
        <f>+(E24/K24)-1</f>
        <v>-5.1631602049654557E-2</v>
      </c>
      <c r="N24" s="264">
        <v>10</v>
      </c>
      <c r="O24" s="235"/>
    </row>
    <row r="25" spans="1:15" ht="35.25" customHeight="1">
      <c r="A25" s="137">
        <v>21</v>
      </c>
      <c r="B25" s="138" t="s">
        <v>69</v>
      </c>
      <c r="C25" s="139" t="s">
        <v>22</v>
      </c>
      <c r="D25" s="140" t="s">
        <v>9</v>
      </c>
      <c r="E25" s="141">
        <v>1.633273</v>
      </c>
      <c r="F25" s="142" t="s">
        <v>12</v>
      </c>
      <c r="G25" s="143">
        <v>0.93</v>
      </c>
      <c r="H25" s="144" t="s">
        <v>96</v>
      </c>
      <c r="I25" s="145">
        <f>(E25*1000)/(8250*0.93)</f>
        <v>0.21287363962202671</v>
      </c>
      <c r="J25" s="146">
        <f t="shared" ref="J25:J30" si="10">+(I25/$I$5)*100</f>
        <v>124.43235797616752</v>
      </c>
      <c r="K25" s="247">
        <v>1.5288679999999999</v>
      </c>
      <c r="L25" s="147" t="s">
        <v>19</v>
      </c>
      <c r="M25" s="148">
        <f t="shared" ref="M25:M30" si="11">+(E25/K25)-1</f>
        <v>6.8289087089271394E-2</v>
      </c>
      <c r="N25" s="264">
        <v>24</v>
      </c>
      <c r="O25" s="235"/>
    </row>
    <row r="26" spans="1:15" s="2" customFormat="1" ht="35.1" customHeight="1">
      <c r="A26" s="137">
        <v>22</v>
      </c>
      <c r="B26" s="138" t="s">
        <v>83</v>
      </c>
      <c r="C26" s="139" t="s">
        <v>21</v>
      </c>
      <c r="D26" s="140" t="s">
        <v>9</v>
      </c>
      <c r="E26" s="141">
        <v>1.6568609999999999</v>
      </c>
      <c r="F26" s="142" t="s">
        <v>12</v>
      </c>
      <c r="G26" s="143">
        <v>0.93</v>
      </c>
      <c r="H26" s="144" t="s">
        <v>100</v>
      </c>
      <c r="I26" s="145">
        <f>(E26*1000)/(8250*0.93)</f>
        <v>0.21594799608993157</v>
      </c>
      <c r="J26" s="146">
        <f t="shared" si="10"/>
        <v>126.22943076188176</v>
      </c>
      <c r="K26" s="247">
        <v>1.7395480000000001</v>
      </c>
      <c r="L26" s="147" t="s">
        <v>19</v>
      </c>
      <c r="M26" s="148">
        <f t="shared" si="11"/>
        <v>-4.7533612179715745E-2</v>
      </c>
      <c r="N26" s="264">
        <v>11</v>
      </c>
      <c r="O26" s="235"/>
    </row>
    <row r="27" spans="1:15" ht="36">
      <c r="A27" s="43">
        <v>23</v>
      </c>
      <c r="B27" s="44" t="s">
        <v>38</v>
      </c>
      <c r="C27" s="45" t="s">
        <v>48</v>
      </c>
      <c r="D27" s="46" t="s">
        <v>46</v>
      </c>
      <c r="E27" s="150">
        <v>0.66700000000000004</v>
      </c>
      <c r="F27" s="47" t="s">
        <v>11</v>
      </c>
      <c r="G27" s="48">
        <v>0.65</v>
      </c>
      <c r="H27" s="49" t="s">
        <v>86</v>
      </c>
      <c r="I27" s="50">
        <f>(E27*1000)/(4724*0.65)</f>
        <v>0.21722138995636034</v>
      </c>
      <c r="J27" s="51">
        <f>+(I27/$I$5)*100</f>
        <v>126.973775631042</v>
      </c>
      <c r="K27" s="246">
        <v>0.60409999999999997</v>
      </c>
      <c r="L27" s="52" t="s">
        <v>11</v>
      </c>
      <c r="M27" s="110">
        <f>+(E27/K27)-1</f>
        <v>0.1041218341334218</v>
      </c>
      <c r="N27" s="274">
        <v>26</v>
      </c>
      <c r="O27" s="235"/>
    </row>
    <row r="28" spans="1:15" s="2" customFormat="1" ht="34.5" customHeight="1">
      <c r="A28" s="123">
        <v>24</v>
      </c>
      <c r="B28" s="112" t="s">
        <v>69</v>
      </c>
      <c r="C28" s="113" t="s">
        <v>20</v>
      </c>
      <c r="D28" s="114" t="s">
        <v>9</v>
      </c>
      <c r="E28" s="115">
        <v>1.7120500000000001</v>
      </c>
      <c r="F28" s="116" t="s">
        <v>12</v>
      </c>
      <c r="G28" s="117">
        <v>0.93</v>
      </c>
      <c r="H28" s="118" t="s">
        <v>112</v>
      </c>
      <c r="I28" s="119">
        <f t="shared" ref="I28" si="12">(E28*1000)/(8250*0.93)</f>
        <v>0.22314108830237864</v>
      </c>
      <c r="J28" s="120">
        <f>+(I28/$I$5)*100</f>
        <v>130.43405387409064</v>
      </c>
      <c r="K28" s="250">
        <v>1.606452</v>
      </c>
      <c r="L28" s="121" t="s">
        <v>19</v>
      </c>
      <c r="M28" s="122">
        <f>+(E28/K28)-1</f>
        <v>6.5733678939675855E-2</v>
      </c>
      <c r="N28" s="265">
        <v>23</v>
      </c>
      <c r="O28" s="235"/>
    </row>
    <row r="29" spans="1:15" s="2" customFormat="1" ht="35.1" customHeight="1">
      <c r="A29" s="111">
        <v>25</v>
      </c>
      <c r="B29" s="112" t="s">
        <v>68</v>
      </c>
      <c r="C29" s="113" t="s">
        <v>21</v>
      </c>
      <c r="D29" s="114" t="s">
        <v>9</v>
      </c>
      <c r="E29" s="115">
        <v>1.749649</v>
      </c>
      <c r="F29" s="116" t="s">
        <v>12</v>
      </c>
      <c r="G29" s="117">
        <v>0.93</v>
      </c>
      <c r="H29" s="118" t="s">
        <v>99</v>
      </c>
      <c r="I29" s="119">
        <f>(E29*1000)/(8250*0.93)</f>
        <v>0.22804157706093192</v>
      </c>
      <c r="J29" s="120">
        <f>+(I29/$I$5)*100</f>
        <v>133.2985671719569</v>
      </c>
      <c r="K29" s="250">
        <v>1.8202739999999999</v>
      </c>
      <c r="L29" s="121" t="s">
        <v>19</v>
      </c>
      <c r="M29" s="122">
        <f>+(E29/K29)-1</f>
        <v>-3.8799103871175356E-2</v>
      </c>
      <c r="N29" s="265">
        <v>12</v>
      </c>
      <c r="O29" s="235"/>
    </row>
    <row r="30" spans="1:15" s="2" customFormat="1" ht="35.1" customHeight="1">
      <c r="A30" s="111">
        <v>26</v>
      </c>
      <c r="B30" s="124" t="s">
        <v>81</v>
      </c>
      <c r="C30" s="113" t="s">
        <v>22</v>
      </c>
      <c r="D30" s="114" t="s">
        <v>9</v>
      </c>
      <c r="E30" s="115">
        <v>1.7861149999999999</v>
      </c>
      <c r="F30" s="116" t="s">
        <v>12</v>
      </c>
      <c r="G30" s="117">
        <v>0.93</v>
      </c>
      <c r="H30" s="118" t="s">
        <v>97</v>
      </c>
      <c r="I30" s="119">
        <f>(E30*1000)/(8250*0.93)</f>
        <v>0.23279439556858911</v>
      </c>
      <c r="J30" s="120">
        <f t="shared" si="10"/>
        <v>136.07676185585782</v>
      </c>
      <c r="K30" s="250">
        <v>1.827216</v>
      </c>
      <c r="L30" s="121" t="s">
        <v>19</v>
      </c>
      <c r="M30" s="122">
        <f t="shared" si="11"/>
        <v>-2.2493782891568448E-2</v>
      </c>
      <c r="N30" s="265">
        <v>13</v>
      </c>
      <c r="O30" s="235"/>
    </row>
    <row r="31" spans="1:15" s="2" customFormat="1" ht="35.1" customHeight="1">
      <c r="A31" s="125">
        <v>27</v>
      </c>
      <c r="B31" s="126" t="s">
        <v>80</v>
      </c>
      <c r="C31" s="127" t="s">
        <v>20</v>
      </c>
      <c r="D31" s="128" t="s">
        <v>9</v>
      </c>
      <c r="E31" s="129">
        <v>1.864892</v>
      </c>
      <c r="F31" s="130" t="s">
        <v>12</v>
      </c>
      <c r="G31" s="131">
        <v>0.93</v>
      </c>
      <c r="H31" s="132" t="s">
        <v>111</v>
      </c>
      <c r="I31" s="133">
        <f>(E31*1000)/(8250*0.93)</f>
        <v>0.24306184424894103</v>
      </c>
      <c r="J31" s="134">
        <f>+(I31/$I$5)*100</f>
        <v>142.07845775378092</v>
      </c>
      <c r="K31" s="252">
        <v>1.9048</v>
      </c>
      <c r="L31" s="135" t="s">
        <v>19</v>
      </c>
      <c r="M31" s="136">
        <f>+(E31/K31)-1</f>
        <v>-2.0951280974380593E-2</v>
      </c>
      <c r="N31" s="266">
        <v>14</v>
      </c>
      <c r="O31" s="235"/>
    </row>
    <row r="32" spans="1:15" s="2" customFormat="1" ht="35.1" customHeight="1">
      <c r="A32" s="163">
        <v>28</v>
      </c>
      <c r="B32" s="164" t="s">
        <v>37</v>
      </c>
      <c r="C32" s="165" t="s">
        <v>36</v>
      </c>
      <c r="D32" s="166" t="s">
        <v>45</v>
      </c>
      <c r="E32" s="167">
        <v>0.80500000000000005</v>
      </c>
      <c r="F32" s="168" t="s">
        <v>11</v>
      </c>
      <c r="G32" s="169">
        <v>0.65</v>
      </c>
      <c r="H32" s="170" t="s">
        <v>87</v>
      </c>
      <c r="I32" s="171">
        <f>(E32*1000)/(4932*0.65)</f>
        <v>0.25110736789568905</v>
      </c>
      <c r="J32" s="172">
        <f t="shared" si="1"/>
        <v>146.78135793576419</v>
      </c>
      <c r="K32" s="251">
        <v>0.749</v>
      </c>
      <c r="L32" s="173" t="s">
        <v>11</v>
      </c>
      <c r="M32" s="174">
        <f t="shared" ref="M32" si="13">+(E32/K32)-1</f>
        <v>7.4766355140186924E-2</v>
      </c>
      <c r="N32" s="273">
        <v>25</v>
      </c>
      <c r="O32" s="235"/>
    </row>
    <row r="33" spans="1:15" s="2" customFormat="1" ht="35.1" customHeight="1">
      <c r="A33" s="151">
        <v>29</v>
      </c>
      <c r="B33" s="152" t="s">
        <v>43</v>
      </c>
      <c r="C33" s="153" t="s">
        <v>24</v>
      </c>
      <c r="D33" s="154" t="s">
        <v>3</v>
      </c>
      <c r="E33" s="155">
        <v>1.34745</v>
      </c>
      <c r="F33" s="156" t="s">
        <v>11</v>
      </c>
      <c r="G33" s="157">
        <v>0.65</v>
      </c>
      <c r="H33" s="158" t="s">
        <v>84</v>
      </c>
      <c r="I33" s="159">
        <f>(E33*1000)/(7000*0.65)</f>
        <v>0.29614285714285715</v>
      </c>
      <c r="J33" s="160">
        <f t="shared" ref="J33:J36" si="14">+(I33/$I$5)*100</f>
        <v>173.1062337145857</v>
      </c>
      <c r="K33" s="253">
        <v>1.34745</v>
      </c>
      <c r="L33" s="161" t="s">
        <v>11</v>
      </c>
      <c r="M33" s="162">
        <f t="shared" ref="M33:M36" si="15">+(E33/K33)-1</f>
        <v>0</v>
      </c>
      <c r="N33" s="267">
        <v>15</v>
      </c>
      <c r="O33" s="235"/>
    </row>
    <row r="34" spans="1:15" s="2" customFormat="1" ht="35.1" customHeight="1">
      <c r="A34" s="175">
        <v>30</v>
      </c>
      <c r="B34" s="176" t="s">
        <v>25</v>
      </c>
      <c r="C34" s="177" t="s">
        <v>26</v>
      </c>
      <c r="D34" s="178" t="s">
        <v>27</v>
      </c>
      <c r="E34" s="241">
        <v>2.91</v>
      </c>
      <c r="F34" s="179" t="s">
        <v>44</v>
      </c>
      <c r="G34" s="180">
        <v>0.93</v>
      </c>
      <c r="H34" s="181" t="s">
        <v>120</v>
      </c>
      <c r="I34" s="182">
        <f>(E34*1000)/(8250*0.93)</f>
        <v>0.37927663734115347</v>
      </c>
      <c r="J34" s="183">
        <f t="shared" si="14"/>
        <v>221.70094142904921</v>
      </c>
      <c r="K34" s="254">
        <v>2.7626629999999999</v>
      </c>
      <c r="L34" s="184" t="s">
        <v>19</v>
      </c>
      <c r="M34" s="185">
        <f t="shared" si="15"/>
        <v>5.3331513832848954E-2</v>
      </c>
      <c r="N34" s="271">
        <v>22</v>
      </c>
      <c r="O34" s="235"/>
    </row>
    <row r="35" spans="1:15" s="2" customFormat="1" ht="35.1" customHeight="1">
      <c r="A35" s="186">
        <v>31</v>
      </c>
      <c r="B35" s="187" t="s">
        <v>42</v>
      </c>
      <c r="C35" s="188" t="s">
        <v>26</v>
      </c>
      <c r="D35" s="189" t="s">
        <v>27</v>
      </c>
      <c r="E35" s="242">
        <v>3.113</v>
      </c>
      <c r="F35" s="190" t="s">
        <v>44</v>
      </c>
      <c r="G35" s="191">
        <v>0.93</v>
      </c>
      <c r="H35" s="192" t="s">
        <v>121</v>
      </c>
      <c r="I35" s="193">
        <f>(E35*1000)/(8250*0.93)</f>
        <v>0.40573476702508959</v>
      </c>
      <c r="J35" s="194">
        <f>+(I35/$I$5)*100</f>
        <v>237.16667720571488</v>
      </c>
      <c r="K35" s="255">
        <v>2.9203869999999998</v>
      </c>
      <c r="L35" s="195" t="s">
        <v>19</v>
      </c>
      <c r="M35" s="196">
        <f>+(E35/K35)-1</f>
        <v>6.5954614919187193E-2</v>
      </c>
      <c r="N35" s="272">
        <v>23</v>
      </c>
      <c r="O35" s="235"/>
    </row>
    <row r="36" spans="1:15" s="2" customFormat="1" ht="34.5" customHeight="1">
      <c r="A36" s="94">
        <v>32</v>
      </c>
      <c r="B36" s="95" t="s">
        <v>28</v>
      </c>
      <c r="C36" s="96" t="s">
        <v>52</v>
      </c>
      <c r="D36" s="97" t="s">
        <v>4</v>
      </c>
      <c r="E36" s="98">
        <v>3.83898305</v>
      </c>
      <c r="F36" s="99" t="s">
        <v>11</v>
      </c>
      <c r="G36" s="100">
        <v>0.8</v>
      </c>
      <c r="H36" s="101" t="s">
        <v>136</v>
      </c>
      <c r="I36" s="102">
        <f>(E36*1000)/(9562*0.8)</f>
        <v>0.50185409040995599</v>
      </c>
      <c r="J36" s="103">
        <f t="shared" si="14"/>
        <v>293.35190557447493</v>
      </c>
      <c r="K36" s="249">
        <v>1.5847458000000001</v>
      </c>
      <c r="L36" s="104" t="s">
        <v>11</v>
      </c>
      <c r="M36" s="108">
        <f t="shared" si="15"/>
        <v>1.4224598355143137</v>
      </c>
      <c r="N36" s="278">
        <v>30</v>
      </c>
      <c r="O36" s="235"/>
    </row>
    <row r="37" spans="1:15" s="2" customFormat="1" ht="35.1" customHeight="1">
      <c r="A37" s="279">
        <v>33</v>
      </c>
      <c r="B37" s="280" t="s">
        <v>31</v>
      </c>
      <c r="C37" s="281" t="s">
        <v>32</v>
      </c>
      <c r="D37" s="282" t="s">
        <v>6</v>
      </c>
      <c r="E37" s="283">
        <v>7.1370614021571601</v>
      </c>
      <c r="F37" s="284" t="s">
        <v>11</v>
      </c>
      <c r="G37" s="285">
        <v>0.92</v>
      </c>
      <c r="H37" s="286" t="s">
        <v>118</v>
      </c>
      <c r="I37" s="287">
        <f>(E37*1000)/(11000*0.92)</f>
        <v>0.70524322155703167</v>
      </c>
      <c r="J37" s="288">
        <f>+(I37/$I$5)*100</f>
        <v>412.24022458048813</v>
      </c>
      <c r="K37" s="289">
        <v>6.8288365177195693</v>
      </c>
      <c r="L37" s="290" t="s">
        <v>11</v>
      </c>
      <c r="M37" s="291">
        <f>+(E37/K37)-1</f>
        <v>4.5135783180312528E-2</v>
      </c>
      <c r="N37" s="292">
        <v>20</v>
      </c>
      <c r="O37" s="235"/>
    </row>
    <row r="38" spans="1:15" s="2" customFormat="1" ht="35.1" customHeight="1">
      <c r="A38" s="36">
        <v>34</v>
      </c>
      <c r="B38" s="32" t="s">
        <v>40</v>
      </c>
      <c r="C38" s="33" t="s">
        <v>52</v>
      </c>
      <c r="D38" s="34" t="s">
        <v>8</v>
      </c>
      <c r="E38" s="35">
        <v>6.4487012300000002</v>
      </c>
      <c r="F38" s="37" t="s">
        <v>11</v>
      </c>
      <c r="G38" s="38">
        <v>0.84</v>
      </c>
      <c r="H38" s="39" t="s">
        <v>137</v>
      </c>
      <c r="I38" s="40">
        <f>(E38*1000)/(10256*0.84)</f>
        <v>0.74853990579266039</v>
      </c>
      <c r="J38" s="41">
        <f>+(I38/$I$5)*100</f>
        <v>437.54870580697906</v>
      </c>
      <c r="K38" s="256">
        <v>5.3254437870000002</v>
      </c>
      <c r="L38" s="42" t="s">
        <v>11</v>
      </c>
      <c r="M38" s="107">
        <f>+(E38/K38)-1</f>
        <v>0.21092278651818575</v>
      </c>
      <c r="N38" s="277">
        <v>29</v>
      </c>
      <c r="O38" s="235"/>
    </row>
    <row r="39" spans="1:15" s="2" customFormat="1" ht="35.1" customHeight="1">
      <c r="A39" s="12">
        <v>35</v>
      </c>
      <c r="B39" s="13" t="s">
        <v>39</v>
      </c>
      <c r="C39" s="14" t="s">
        <v>33</v>
      </c>
      <c r="D39" s="15" t="s">
        <v>6</v>
      </c>
      <c r="E39" s="239">
        <v>7.8507675423728802</v>
      </c>
      <c r="F39" s="16" t="s">
        <v>11</v>
      </c>
      <c r="G39" s="17">
        <v>0.92</v>
      </c>
      <c r="H39" s="18" t="s">
        <v>117</v>
      </c>
      <c r="I39" s="19">
        <f>(E39*1000)/(11000*0.92)</f>
        <v>0.77576754371273526</v>
      </c>
      <c r="J39" s="20">
        <f>+(I39/$I$5)*100</f>
        <v>453.46424703853722</v>
      </c>
      <c r="K39" s="257">
        <v>7.4689540677966111</v>
      </c>
      <c r="L39" s="21" t="s">
        <v>11</v>
      </c>
      <c r="M39" s="53">
        <f>+(E39/K39)-1</f>
        <v>5.1120072651471782E-2</v>
      </c>
      <c r="N39" s="269">
        <v>21</v>
      </c>
      <c r="O39" s="235"/>
    </row>
    <row r="40" spans="1:15" s="2" customFormat="1" ht="35.1" customHeight="1">
      <c r="A40" s="22">
        <v>36</v>
      </c>
      <c r="B40" s="23" t="s">
        <v>41</v>
      </c>
      <c r="C40" s="24" t="s">
        <v>34</v>
      </c>
      <c r="D40" s="25" t="s">
        <v>7</v>
      </c>
      <c r="E40" s="238">
        <v>8.4973286440677995</v>
      </c>
      <c r="F40" s="26" t="s">
        <v>11</v>
      </c>
      <c r="G40" s="27">
        <v>0.92</v>
      </c>
      <c r="H40" s="28" t="s">
        <v>116</v>
      </c>
      <c r="I40" s="29">
        <f>(E40*1000)/(11100*0.92)</f>
        <v>0.83209250333605567</v>
      </c>
      <c r="J40" s="30">
        <f t="shared" ref="J40:J42" si="16">+(I40/$I$5)*100</f>
        <v>486.38822743971122</v>
      </c>
      <c r="K40" s="258">
        <v>7.5117201694915261</v>
      </c>
      <c r="L40" s="31" t="s">
        <v>11</v>
      </c>
      <c r="M40" s="54">
        <f t="shared" ref="M40:M42" si="17">+(E40/K40)-1</f>
        <v>0.13120942371885369</v>
      </c>
      <c r="N40" s="275">
        <v>27</v>
      </c>
      <c r="O40" s="235"/>
    </row>
    <row r="41" spans="1:15" s="2" customFormat="1" ht="35.1" customHeight="1">
      <c r="A41" s="197">
        <v>37</v>
      </c>
      <c r="B41" s="198" t="s">
        <v>35</v>
      </c>
      <c r="C41" s="199" t="s">
        <v>32</v>
      </c>
      <c r="D41" s="200" t="s">
        <v>6</v>
      </c>
      <c r="E41" s="240">
        <v>9.0348399246704307</v>
      </c>
      <c r="F41" s="201" t="s">
        <v>11</v>
      </c>
      <c r="G41" s="202">
        <v>0.9</v>
      </c>
      <c r="H41" s="203" t="s">
        <v>119</v>
      </c>
      <c r="I41" s="204">
        <f>(E41*1000)/(11000*0.9)</f>
        <v>0.91261009340105359</v>
      </c>
      <c r="J41" s="205">
        <f>+(I41/$I$5)*100</f>
        <v>533.45367719730268</v>
      </c>
      <c r="K41" s="260">
        <v>8.5969868173258011</v>
      </c>
      <c r="L41" s="206" t="s">
        <v>11</v>
      </c>
      <c r="M41" s="207">
        <f>+(E41/K41)-1</f>
        <v>5.0930996714128929E-2</v>
      </c>
      <c r="N41" s="270">
        <v>21</v>
      </c>
      <c r="O41" s="235"/>
    </row>
    <row r="42" spans="1:15" s="11" customFormat="1" ht="35.1" customHeight="1" thickBot="1">
      <c r="A42" s="208">
        <v>38</v>
      </c>
      <c r="B42" s="209" t="s">
        <v>29</v>
      </c>
      <c r="C42" s="210" t="s">
        <v>30</v>
      </c>
      <c r="D42" s="211" t="s">
        <v>5</v>
      </c>
      <c r="E42" s="212">
        <v>0.78530763032855999</v>
      </c>
      <c r="F42" s="213" t="s">
        <v>13</v>
      </c>
      <c r="G42" s="214">
        <v>0.99</v>
      </c>
      <c r="H42" s="215" t="s">
        <v>88</v>
      </c>
      <c r="I42" s="216">
        <f>(E42*1000)/(860*0.99)</f>
        <v>0.92237212864524309</v>
      </c>
      <c r="J42" s="217">
        <f t="shared" si="16"/>
        <v>539.15994062305037</v>
      </c>
      <c r="K42" s="259">
        <v>0.67874524999999997</v>
      </c>
      <c r="L42" s="218" t="s">
        <v>13</v>
      </c>
      <c r="M42" s="219">
        <f t="shared" si="17"/>
        <v>0.15699908077229274</v>
      </c>
      <c r="N42" s="276">
        <v>28</v>
      </c>
      <c r="O42" s="236"/>
    </row>
    <row r="43" spans="1:15" s="2" customFormat="1" ht="20.25" customHeight="1">
      <c r="A43" s="340" t="s">
        <v>1</v>
      </c>
      <c r="B43" s="341"/>
      <c r="C43" s="342"/>
      <c r="D43" s="374" t="s">
        <v>2</v>
      </c>
      <c r="E43" s="375"/>
      <c r="F43" s="375"/>
      <c r="G43" s="375"/>
      <c r="H43" s="375"/>
      <c r="I43" s="375"/>
      <c r="J43" s="375"/>
      <c r="K43" s="375"/>
      <c r="L43" s="376"/>
      <c r="M43" s="377" t="s">
        <v>49</v>
      </c>
      <c r="N43" s="378"/>
    </row>
    <row r="44" spans="1:15" s="2" customFormat="1" ht="23.25" customHeight="1">
      <c r="A44" s="343"/>
      <c r="B44" s="344"/>
      <c r="C44" s="345"/>
      <c r="D44" s="315" t="s">
        <v>127</v>
      </c>
      <c r="E44" s="316"/>
      <c r="F44" s="316"/>
      <c r="G44" s="316"/>
      <c r="H44" s="317"/>
      <c r="I44" s="315" t="s">
        <v>128</v>
      </c>
      <c r="J44" s="316"/>
      <c r="K44" s="316"/>
      <c r="L44" s="317"/>
      <c r="M44" s="379"/>
      <c r="N44" s="380"/>
    </row>
    <row r="45" spans="1:15" s="2" customFormat="1" ht="17.25" customHeight="1">
      <c r="A45" s="303" t="s">
        <v>47</v>
      </c>
      <c r="B45" s="304"/>
      <c r="C45" s="305"/>
      <c r="D45" s="306">
        <v>8.1460000000000008</v>
      </c>
      <c r="E45" s="307"/>
      <c r="F45" s="307"/>
      <c r="G45" s="299" t="s">
        <v>15</v>
      </c>
      <c r="H45" s="300"/>
      <c r="I45" s="301">
        <v>6.5374999999999996</v>
      </c>
      <c r="J45" s="302"/>
      <c r="K45" s="299" t="s">
        <v>15</v>
      </c>
      <c r="L45" s="300"/>
      <c r="M45" s="338">
        <f>+(D45/I45)-1</f>
        <v>0.2460420650095605</v>
      </c>
      <c r="N45" s="339"/>
    </row>
    <row r="46" spans="1:15" s="2" customFormat="1" ht="17.25" customHeight="1" thickBot="1">
      <c r="A46" s="331" t="s">
        <v>17</v>
      </c>
      <c r="B46" s="332"/>
      <c r="C46" s="333"/>
      <c r="D46" s="334">
        <v>9.5934000000000008</v>
      </c>
      <c r="E46" s="335"/>
      <c r="F46" s="335"/>
      <c r="G46" s="308" t="s">
        <v>15</v>
      </c>
      <c r="H46" s="309"/>
      <c r="I46" s="336">
        <v>7.2389000000000001</v>
      </c>
      <c r="J46" s="337"/>
      <c r="K46" s="308" t="s">
        <v>15</v>
      </c>
      <c r="L46" s="309"/>
      <c r="M46" s="310">
        <f>+(D46/I46)-1</f>
        <v>0.32525659975963217</v>
      </c>
      <c r="N46" s="311"/>
    </row>
    <row r="47" spans="1:15" s="2" customFormat="1" ht="22.5" customHeight="1" thickBot="1">
      <c r="A47" s="312" t="s">
        <v>53</v>
      </c>
      <c r="B47" s="313"/>
      <c r="C47" s="313"/>
      <c r="D47" s="313"/>
      <c r="E47" s="313"/>
      <c r="F47" s="313"/>
      <c r="G47" s="313"/>
      <c r="H47" s="313"/>
      <c r="I47" s="313"/>
      <c r="J47" s="313"/>
      <c r="K47" s="313"/>
      <c r="L47" s="313"/>
      <c r="M47" s="313"/>
      <c r="N47" s="314"/>
    </row>
    <row r="48" spans="1:15" s="2" customFormat="1" ht="22.5" customHeight="1">
      <c r="A48" s="293" t="s">
        <v>0</v>
      </c>
      <c r="B48" s="294"/>
      <c r="C48" s="294"/>
      <c r="D48" s="294"/>
      <c r="E48" s="294"/>
      <c r="F48" s="294"/>
      <c r="G48" s="294"/>
      <c r="H48" s="294"/>
      <c r="I48" s="294"/>
      <c r="J48" s="294"/>
      <c r="K48" s="294"/>
      <c r="L48" s="294"/>
      <c r="M48" s="294"/>
      <c r="N48" s="295"/>
    </row>
    <row r="49" spans="1:40" s="2" customFormat="1" ht="18" customHeight="1">
      <c r="A49" s="296" t="s">
        <v>59</v>
      </c>
      <c r="B49" s="297"/>
      <c r="C49" s="297"/>
      <c r="D49" s="297"/>
      <c r="E49" s="297"/>
      <c r="F49" s="297"/>
      <c r="G49" s="297"/>
      <c r="H49" s="297"/>
      <c r="I49" s="297"/>
      <c r="J49" s="297"/>
      <c r="K49" s="297"/>
      <c r="L49" s="297"/>
      <c r="M49" s="297"/>
      <c r="N49" s="298"/>
    </row>
    <row r="50" spans="1:40" s="2" customFormat="1" ht="33" customHeight="1">
      <c r="A50" s="296" t="s">
        <v>58</v>
      </c>
      <c r="B50" s="321"/>
      <c r="C50" s="321"/>
      <c r="D50" s="321"/>
      <c r="E50" s="321"/>
      <c r="F50" s="321"/>
      <c r="G50" s="321"/>
      <c r="H50" s="321"/>
      <c r="I50" s="321"/>
      <c r="J50" s="321"/>
      <c r="K50" s="321"/>
      <c r="L50" s="321"/>
      <c r="M50" s="321"/>
      <c r="N50" s="322"/>
    </row>
    <row r="51" spans="1:40" s="2" customFormat="1" ht="61.5" customHeight="1">
      <c r="A51" s="296" t="s">
        <v>129</v>
      </c>
      <c r="B51" s="321"/>
      <c r="C51" s="321"/>
      <c r="D51" s="321"/>
      <c r="E51" s="321"/>
      <c r="F51" s="321"/>
      <c r="G51" s="321"/>
      <c r="H51" s="321"/>
      <c r="I51" s="321"/>
      <c r="J51" s="321"/>
      <c r="K51" s="321"/>
      <c r="L51" s="321"/>
      <c r="M51" s="321"/>
      <c r="N51" s="322"/>
    </row>
    <row r="52" spans="1:40" s="3" customFormat="1" ht="99.75" customHeight="1">
      <c r="A52" s="296" t="s">
        <v>57</v>
      </c>
      <c r="B52" s="321"/>
      <c r="C52" s="321"/>
      <c r="D52" s="321"/>
      <c r="E52" s="321"/>
      <c r="F52" s="321"/>
      <c r="G52" s="321"/>
      <c r="H52" s="321"/>
      <c r="I52" s="321"/>
      <c r="J52" s="321"/>
      <c r="K52" s="321"/>
      <c r="L52" s="321"/>
      <c r="M52" s="321"/>
      <c r="N52" s="322"/>
    </row>
    <row r="53" spans="1:40" s="2" customFormat="1" ht="20.25" customHeight="1">
      <c r="A53" s="296" t="s">
        <v>130</v>
      </c>
      <c r="B53" s="321"/>
      <c r="C53" s="321"/>
      <c r="D53" s="321"/>
      <c r="E53" s="321"/>
      <c r="F53" s="321"/>
      <c r="G53" s="321"/>
      <c r="H53" s="321"/>
      <c r="I53" s="321"/>
      <c r="J53" s="321"/>
      <c r="K53" s="321"/>
      <c r="L53" s="321"/>
      <c r="M53" s="321"/>
      <c r="N53" s="322"/>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row>
    <row r="54" spans="1:40" s="2" customFormat="1" ht="36.75" customHeight="1">
      <c r="A54" s="296" t="s">
        <v>131</v>
      </c>
      <c r="B54" s="321"/>
      <c r="C54" s="321"/>
      <c r="D54" s="321"/>
      <c r="E54" s="321"/>
      <c r="F54" s="321"/>
      <c r="G54" s="321"/>
      <c r="H54" s="321"/>
      <c r="I54" s="321"/>
      <c r="J54" s="321"/>
      <c r="K54" s="321"/>
      <c r="L54" s="321"/>
      <c r="M54" s="321"/>
      <c r="N54" s="322"/>
    </row>
    <row r="55" spans="1:40" s="2" customFormat="1" ht="33.75" customHeight="1">
      <c r="A55" s="323" t="s">
        <v>132</v>
      </c>
      <c r="B55" s="324"/>
      <c r="C55" s="324"/>
      <c r="D55" s="324"/>
      <c r="E55" s="324"/>
      <c r="F55" s="324"/>
      <c r="G55" s="324"/>
      <c r="H55" s="324"/>
      <c r="I55" s="324"/>
      <c r="J55" s="324"/>
      <c r="K55" s="324"/>
      <c r="L55" s="324"/>
      <c r="M55" s="324"/>
      <c r="N55" s="325"/>
    </row>
    <row r="56" spans="1:40" s="2" customFormat="1" ht="52.5" customHeight="1">
      <c r="A56" s="326" t="s">
        <v>133</v>
      </c>
      <c r="B56" s="327"/>
      <c r="C56" s="327"/>
      <c r="D56" s="327"/>
      <c r="E56" s="327"/>
      <c r="F56" s="327"/>
      <c r="G56" s="327"/>
      <c r="H56" s="327"/>
      <c r="I56" s="327"/>
      <c r="J56" s="327"/>
      <c r="K56" s="327"/>
      <c r="L56" s="327"/>
      <c r="M56" s="327"/>
      <c r="N56" s="328"/>
    </row>
    <row r="57" spans="1:40" s="2" customFormat="1" ht="51" customHeight="1">
      <c r="A57" s="296" t="s">
        <v>134</v>
      </c>
      <c r="B57" s="321"/>
      <c r="C57" s="321"/>
      <c r="D57" s="321"/>
      <c r="E57" s="321"/>
      <c r="F57" s="321"/>
      <c r="G57" s="321"/>
      <c r="H57" s="321"/>
      <c r="I57" s="321"/>
      <c r="J57" s="321"/>
      <c r="K57" s="321"/>
      <c r="L57" s="321"/>
      <c r="M57" s="321"/>
      <c r="N57" s="322"/>
    </row>
    <row r="58" spans="1:40" s="2" customFormat="1" ht="81.75" customHeight="1">
      <c r="A58" s="296" t="s">
        <v>89</v>
      </c>
      <c r="B58" s="329"/>
      <c r="C58" s="329"/>
      <c r="D58" s="329"/>
      <c r="E58" s="329"/>
      <c r="F58" s="329"/>
      <c r="G58" s="329"/>
      <c r="H58" s="329"/>
      <c r="I58" s="329"/>
      <c r="J58" s="329"/>
      <c r="K58" s="329"/>
      <c r="L58" s="329"/>
      <c r="M58" s="329"/>
      <c r="N58" s="330"/>
    </row>
    <row r="59" spans="1:40" s="2" customFormat="1" ht="21" customHeight="1">
      <c r="A59" s="318" t="s">
        <v>135</v>
      </c>
      <c r="B59" s="319"/>
      <c r="C59" s="319"/>
      <c r="D59" s="319"/>
      <c r="E59" s="319"/>
      <c r="F59" s="319"/>
      <c r="G59" s="319"/>
      <c r="H59" s="319"/>
      <c r="I59" s="319"/>
      <c r="J59" s="319"/>
      <c r="K59" s="319"/>
      <c r="L59" s="319"/>
      <c r="M59" s="319"/>
      <c r="N59" s="320"/>
    </row>
    <row r="60" spans="1:40" s="2" customFormat="1" ht="50.25" customHeight="1">
      <c r="A60" s="4"/>
      <c r="B60" s="4"/>
      <c r="C60" s="4"/>
      <c r="D60" s="4"/>
      <c r="E60" s="5"/>
      <c r="F60" s="6"/>
      <c r="G60" s="4"/>
      <c r="H60" s="4"/>
      <c r="I60" s="7"/>
      <c r="J60" s="8"/>
      <c r="K60" s="7"/>
      <c r="L60" s="7"/>
      <c r="M60" s="4"/>
      <c r="N60" s="4"/>
    </row>
    <row r="61" spans="1:40" s="2" customFormat="1" ht="21" customHeight="1">
      <c r="A61" s="4"/>
      <c r="B61" s="4"/>
      <c r="C61" s="4"/>
      <c r="D61" s="4"/>
      <c r="E61" s="5"/>
      <c r="F61" s="6"/>
      <c r="G61" s="4"/>
      <c r="H61" s="4"/>
      <c r="I61" s="7"/>
      <c r="J61" s="8"/>
      <c r="K61" s="7"/>
      <c r="L61" s="7"/>
      <c r="M61" s="4"/>
      <c r="N61" s="4"/>
    </row>
    <row r="63" spans="1:40">
      <c r="E63" s="4"/>
      <c r="F63" s="4"/>
      <c r="I63" s="4"/>
      <c r="J63" s="4"/>
      <c r="K63" s="4"/>
      <c r="L63" s="4"/>
    </row>
  </sheetData>
  <mergeCells count="42">
    <mergeCell ref="A43:C44"/>
    <mergeCell ref="A1:N1"/>
    <mergeCell ref="A2:N2"/>
    <mergeCell ref="C3:C4"/>
    <mergeCell ref="D3:D4"/>
    <mergeCell ref="E3:F4"/>
    <mergeCell ref="G3:G4"/>
    <mergeCell ref="H3:I4"/>
    <mergeCell ref="J3:J4"/>
    <mergeCell ref="K3:L4"/>
    <mergeCell ref="B3:B4"/>
    <mergeCell ref="A3:A4"/>
    <mergeCell ref="M3:N3"/>
    <mergeCell ref="D43:L43"/>
    <mergeCell ref="M43:N44"/>
    <mergeCell ref="D44:H44"/>
    <mergeCell ref="I44:L44"/>
    <mergeCell ref="A59:N59"/>
    <mergeCell ref="A53:N53"/>
    <mergeCell ref="A54:N54"/>
    <mergeCell ref="A55:N55"/>
    <mergeCell ref="A56:N56"/>
    <mergeCell ref="A57:N57"/>
    <mergeCell ref="A58:N58"/>
    <mergeCell ref="A52:N52"/>
    <mergeCell ref="A46:C46"/>
    <mergeCell ref="D46:F46"/>
    <mergeCell ref="G46:H46"/>
    <mergeCell ref="I46:J46"/>
    <mergeCell ref="A50:N50"/>
    <mergeCell ref="A51:N51"/>
    <mergeCell ref="M45:N45"/>
    <mergeCell ref="A48:N48"/>
    <mergeCell ref="A49:N49"/>
    <mergeCell ref="G45:H45"/>
    <mergeCell ref="I45:J45"/>
    <mergeCell ref="K45:L45"/>
    <mergeCell ref="A45:C45"/>
    <mergeCell ref="D45:F45"/>
    <mergeCell ref="K46:L46"/>
    <mergeCell ref="M46:N46"/>
    <mergeCell ref="A47:N47"/>
  </mergeCells>
  <printOptions horizontalCentered="1" verticalCentered="1"/>
  <pageMargins left="0" right="0" top="0" bottom="0" header="0" footer="0"/>
  <pageSetup paperSize="9" scale="38" orientation="portrait" r:id="rId1"/>
  <ignoredErrors>
    <ignoredError sqref="I32 I40 I33 I36 I27 I38"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SHELL</vt:lpstr>
    </vt:vector>
  </TitlesOfParts>
  <Company>teknik yayıncılık tanıtım a.ş</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süleyman bulak</dc:creator>
  <cp:lastModifiedBy>mt</cp:lastModifiedBy>
  <cp:lastPrinted>2020-02-13T12:58:23Z</cp:lastPrinted>
  <dcterms:created xsi:type="dcterms:W3CDTF">2005-09-07T09:12:33Z</dcterms:created>
  <dcterms:modified xsi:type="dcterms:W3CDTF">2021-03-30T09:19:46Z</dcterms:modified>
</cp:coreProperties>
</file>